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nijela\Desktop\fin. plan državni proračun\"/>
    </mc:Choice>
  </mc:AlternateContent>
  <xr:revisionPtr revIDLastSave="0" documentId="13_ncr:1_{8C566E44-3414-4144-ACF4-4B41A5DBA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Sheet1" sheetId="11" state="hidden" r:id="rId2"/>
    <sheet name="Sheet2" sheetId="12" state="hidden" r:id="rId3"/>
    <sheet name=" Račun prihoda i rashoda" sheetId="3" r:id="rId4"/>
    <sheet name="Rashodi prema izvorima finan" sheetId="5" r:id="rId5"/>
    <sheet name="Rashodi prema funkcijskoj k " sheetId="8" r:id="rId6"/>
    <sheet name="Račun financiranja" sheetId="6" state="hidden" r:id="rId7"/>
    <sheet name="Račun fin prema izvorima f" sheetId="10" state="hidden" r:id="rId8"/>
    <sheet name="POSEBNI DIO" sheetId="7" r:id="rId9"/>
    <sheet name="Sheet3" sheetId="13" state="hidden" r:id="rId10"/>
    <sheet name="Sheet4" sheetId="14" state="hidden" r:id="rId11"/>
  </sheets>
  <definedNames>
    <definedName name="_xlnm.Print_Area" localSheetId="3">' Račun prihoda i rashoda'!$B$1:$L$65</definedName>
    <definedName name="_xlnm.Print_Area" localSheetId="0">SAŽETAK!$B$1:$L$35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K25" i="1"/>
  <c r="L24" i="1"/>
  <c r="K24" i="1"/>
  <c r="H39" i="7"/>
  <c r="I39" i="7" s="1"/>
  <c r="I15" i="1"/>
  <c r="I12" i="1"/>
  <c r="G15" i="1"/>
  <c r="G12" i="1"/>
  <c r="I26" i="1"/>
  <c r="L10" i="1"/>
  <c r="L13" i="1"/>
  <c r="L14" i="1"/>
  <c r="G11" i="3"/>
  <c r="I44" i="7"/>
  <c r="I18" i="7"/>
  <c r="I14" i="7"/>
  <c r="G13" i="7"/>
  <c r="F13" i="7"/>
  <c r="G41" i="7"/>
  <c r="F41" i="7"/>
  <c r="H42" i="7"/>
  <c r="I42" i="7" s="1"/>
  <c r="H9" i="8"/>
  <c r="G9" i="8"/>
  <c r="F8" i="8"/>
  <c r="F7" i="8" s="1"/>
  <c r="F6" i="8" s="1"/>
  <c r="E8" i="8"/>
  <c r="E7" i="8" s="1"/>
  <c r="E6" i="8" s="1"/>
  <c r="D8" i="8"/>
  <c r="D7" i="8" s="1"/>
  <c r="D6" i="8" s="1"/>
  <c r="F11" i="5"/>
  <c r="E11" i="5"/>
  <c r="D11" i="5"/>
  <c r="C11" i="5"/>
  <c r="G13" i="5"/>
  <c r="H13" i="5"/>
  <c r="H8" i="5"/>
  <c r="G8" i="5"/>
  <c r="F6" i="5"/>
  <c r="E6" i="5"/>
  <c r="D6" i="5"/>
  <c r="J58" i="3"/>
  <c r="I58" i="3"/>
  <c r="H58" i="3"/>
  <c r="G58" i="3"/>
  <c r="J21" i="3"/>
  <c r="I21" i="3"/>
  <c r="H21" i="3"/>
  <c r="G21" i="3"/>
  <c r="L62" i="3"/>
  <c r="L59" i="3"/>
  <c r="L54" i="3"/>
  <c r="L29" i="3"/>
  <c r="L22" i="3"/>
  <c r="K64" i="3"/>
  <c r="K63" i="3"/>
  <c r="K62" i="3"/>
  <c r="K61" i="3"/>
  <c r="K60" i="3"/>
  <c r="K59" i="3"/>
  <c r="K57" i="3"/>
  <c r="K56" i="3"/>
  <c r="K55" i="3"/>
  <c r="K54" i="3"/>
  <c r="K53" i="3"/>
  <c r="K52" i="3"/>
  <c r="K51" i="3"/>
  <c r="K49" i="3"/>
  <c r="K48" i="3"/>
  <c r="K47" i="3"/>
  <c r="K46" i="3"/>
  <c r="K45" i="3"/>
  <c r="K44" i="3"/>
  <c r="K43" i="3"/>
  <c r="K42" i="3"/>
  <c r="K40" i="3"/>
  <c r="K39" i="3"/>
  <c r="K38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15" i="3"/>
  <c r="J12" i="3"/>
  <c r="L12" i="3" s="1"/>
  <c r="J11" i="3"/>
  <c r="L11" i="3" s="1"/>
  <c r="J13" i="3"/>
  <c r="J10" i="3"/>
  <c r="L10" i="3" s="1"/>
  <c r="G10" i="3"/>
  <c r="K14" i="1"/>
  <c r="K13" i="1"/>
  <c r="K10" i="1"/>
  <c r="J26" i="1"/>
  <c r="H26" i="1"/>
  <c r="G26" i="1"/>
  <c r="J15" i="1"/>
  <c r="H15" i="1"/>
  <c r="J12" i="1"/>
  <c r="H12" i="1"/>
  <c r="G16" i="1" l="1"/>
  <c r="G27" i="1" s="1"/>
  <c r="G11" i="7"/>
  <c r="F10" i="7"/>
  <c r="H13" i="7"/>
  <c r="G12" i="7"/>
  <c r="G8" i="7"/>
  <c r="G10" i="7"/>
  <c r="G9" i="7"/>
  <c r="F11" i="7"/>
  <c r="F12" i="7"/>
  <c r="F9" i="7"/>
  <c r="F8" i="7"/>
  <c r="H8" i="8"/>
  <c r="G7" i="5"/>
  <c r="L15" i="1"/>
  <c r="L12" i="1"/>
  <c r="I16" i="1"/>
  <c r="I27" i="1" s="1"/>
  <c r="G8" i="8"/>
  <c r="H6" i="8"/>
  <c r="H7" i="8"/>
  <c r="C7" i="8"/>
  <c r="H6" i="5"/>
  <c r="H7" i="5"/>
  <c r="C6" i="5"/>
  <c r="G6" i="5" s="1"/>
  <c r="L58" i="3"/>
  <c r="J20" i="3"/>
  <c r="K58" i="3"/>
  <c r="K21" i="3"/>
  <c r="L21" i="3"/>
  <c r="G20" i="3"/>
  <c r="H20" i="3"/>
  <c r="I20" i="3"/>
  <c r="K15" i="1"/>
  <c r="K12" i="1"/>
  <c r="H41" i="7"/>
  <c r="H11" i="5"/>
  <c r="H12" i="5"/>
  <c r="G11" i="5"/>
  <c r="G12" i="5"/>
  <c r="K12" i="3"/>
  <c r="K11" i="3"/>
  <c r="K13" i="3"/>
  <c r="K10" i="3"/>
  <c r="J16" i="1"/>
  <c r="J27" i="1" s="1"/>
  <c r="H16" i="1"/>
  <c r="H27" i="1" s="1"/>
  <c r="H8" i="7" l="1"/>
  <c r="I8" i="7" s="1"/>
  <c r="H12" i="7"/>
  <c r="I12" i="7" s="1"/>
  <c r="I13" i="7"/>
  <c r="H9" i="7"/>
  <c r="I9" i="7" s="1"/>
  <c r="H11" i="7"/>
  <c r="I11" i="7" s="1"/>
  <c r="H10" i="7"/>
  <c r="I10" i="7" s="1"/>
  <c r="I41" i="7"/>
  <c r="G7" i="8"/>
  <c r="C6" i="8"/>
  <c r="G6" i="8" s="1"/>
  <c r="K20" i="3"/>
  <c r="L20" i="3"/>
  <c r="K16" i="1"/>
</calcChain>
</file>

<file path=xl/sharedStrings.xml><?xml version="1.0" encoding="utf-8"?>
<sst xmlns="http://schemas.openxmlformats.org/spreadsheetml/2006/main" count="240" uniqueCount="127">
  <si>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</si>
  <si>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</si>
  <si>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</si>
  <si>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</si>
  <si>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</si>
  <si>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</si>
  <si>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</si>
  <si>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</si>
  <si>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</si>
  <si>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</si>
  <si>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</si>
  <si>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</si>
  <si>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</si>
  <si>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</si>
  <si>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</si>
  <si>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</si>
  <si>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</si>
  <si>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</si>
  <si>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</si>
  <si>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</si>
  <si>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</si>
  <si>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</si>
  <si>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</si>
  <si>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</si>
  <si>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</si>
  <si>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</si>
  <si>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 xml:space="preserve">OSTVARENJE/ IZVRŠENJE 
1.-6.2022. </t>
  </si>
  <si>
    <t xml:space="preserve">OSTVARENJE/ IZVRŠENJE 
1.-6.2023. 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</si>
  <si>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</si>
  <si>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</si>
  <si>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</si>
  <si>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</si>
  <si>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</si>
  <si>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</si>
  <si>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</si>
  <si>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</si>
  <si>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</si>
  <si>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</si>
  <si>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</si>
  <si>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</si>
  <si>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</si>
  <si>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</si>
  <si>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</si>
  <si>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</si>
  <si>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</si>
  <si>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</si>
  <si>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</si>
  <si>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</si>
  <si>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</si>
  <si>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</si>
  <si>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</si>
  <si>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</si>
  <si>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</si>
  <si>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</si>
  <si>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</si>
  <si>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</si>
  <si>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TEKUĆI PLAN 2023.*</t>
  </si>
  <si>
    <t>INDEKS**</t>
  </si>
  <si>
    <t>RAZLIKA PRIMITAKA I IZDATAKA</t>
  </si>
  <si>
    <t>IZVORNI PLAN ILI REBALANS 2023.*</t>
  </si>
  <si>
    <t>SAŽETAK  RAČUNA PRIHODA I RASHODA I RAČUNA FINANCIRANJA</t>
  </si>
  <si>
    <t xml:space="preserve"> RAČUN FINANCIRANJA</t>
  </si>
  <si>
    <t xml:space="preserve"> RAČUN PRIHODA I RASHODA </t>
  </si>
  <si>
    <t xml:space="preserve">OSTVARENJE/IZVRŠENJE 
1.-6.2022. </t>
  </si>
  <si>
    <t xml:space="preserve">OSTVARENJE/IZVRŠENJE 
1.-6.2023.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</si>
  <si>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</si>
  <si>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</si>
  <si>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</si>
  <si>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</si>
  <si>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</si>
  <si>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</si>
  <si>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Prihodi od upravnih i administrativnih pristojbi, pristojbi po posebnim propisima i naknadama</t>
  </si>
  <si>
    <t>Prihodi po posebnim propisima</t>
  </si>
  <si>
    <t>Ostali nespomenuti prihodi</t>
  </si>
  <si>
    <t>Prihodi od novčane naknade poslodavca zbog nezapošljavanja osoba s invaliditetom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</si>
  <si>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</si>
  <si>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</si>
  <si>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</si>
  <si>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</si>
  <si>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</si>
  <si>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</si>
  <si>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</si>
  <si>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</si>
  <si>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Sitni inventar i autogume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</si>
  <si>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</si>
  <si>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</si>
  <si>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</si>
  <si>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</si>
  <si>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</si>
  <si>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</si>
  <si>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</si>
  <si>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</si>
  <si>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</si>
  <si>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</si>
  <si>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sl.</t>
  </si>
  <si>
    <t>Premije osiguranja</t>
  </si>
  <si>
    <t>Reprezentacija</t>
  </si>
  <si>
    <t>Pristojbe i naknade</t>
  </si>
  <si>
    <t>Financijski rashodi</t>
  </si>
  <si>
    <t>Ostali financijski rashodi</t>
  </si>
  <si>
    <t>Bankarske usluge i usluge platnog prometa</t>
  </si>
  <si>
    <t>Nematerijalna imovina</t>
  </si>
  <si>
    <t>Licence</t>
  </si>
  <si>
    <t>Rashodi za nabavu proizvedene dugotrajne imovine</t>
  </si>
  <si>
    <t>Postrojenja i oprema</t>
  </si>
  <si>
    <t>Uredska oprema i namještaj</t>
  </si>
  <si>
    <t>4 Prihodi za posebne namjene</t>
  </si>
  <si>
    <t>43 Ostali prihodi za posebne namjene</t>
  </si>
  <si>
    <t>10 Socijalna zaštita</t>
  </si>
  <si>
    <t>101 Bolest i invaliditet</t>
  </si>
  <si>
    <t>1012 Invaliditet</t>
  </si>
  <si>
    <t>Centar za profesionalnu rehabilitaciju Rijeka</t>
  </si>
  <si>
    <t>Ostali prihodi za posebne namjene</t>
  </si>
  <si>
    <t>A924001</t>
  </si>
  <si>
    <t>Aktivna politika tržišta rada</t>
  </si>
  <si>
    <t>Tržište rada i radni uvjeti</t>
  </si>
  <si>
    <t>Administracija i upravljanje</t>
  </si>
  <si>
    <t>Naknade za rad predstavničkih i izvršnih tijela, povjerenstava i slično</t>
  </si>
  <si>
    <t>-</t>
  </si>
  <si>
    <t xml:space="preserve">OSTVARENJE/ IZVRŠENJE 
01.2025-06.2025. </t>
  </si>
  <si>
    <t>POLUGODIŠNJI IZVJEŠTAJ O IZVRŠENJU FINANCIJSKOG PLANA CENTRA ZA PROFESIONALNU
 REHABILITACIJU RIJEKA ZA 2026. GODINU</t>
  </si>
  <si>
    <t xml:space="preserve">OSTVARENJE/IZVRŠENJE 
01.2025-06.2025 </t>
  </si>
  <si>
    <t>IZVORNI PLAN ILI REBALANS 2026.*</t>
  </si>
  <si>
    <t>TEKUĆI PLAN 2026.*</t>
  </si>
  <si>
    <t xml:space="preserve">OSTVARENJE/IZVRŠENJE 
01.2026-06.2026. </t>
  </si>
  <si>
    <t xml:space="preserve">OSTVARENJE/ IZVRŠENJE 
01.2026-06.2026. </t>
  </si>
  <si>
    <t>Materijal i dijelovi za tekuće i investicijsko održavanje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</si>
</sst>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6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7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" fontId="7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9" fillId="3" borderId="3" xfId="0" applyNumberFormat="1" applyFont="1" applyFill="1" applyBorder="1" applyAlignment="1">
      <alignment vertical="center"/>
    </xf>
    <xf numFmtId="4" fontId="9" fillId="3" borderId="3" xfId="0" applyNumberFormat="1" applyFont="1" applyFill="1" applyBorder="1" applyAlignment="1">
      <alignment vertical="center" wrapText="1"/>
    </xf>
    <xf numFmtId="4" fontId="19" fillId="3" borderId="3" xfId="0" applyNumberFormat="1" applyFont="1" applyFill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 wrapText="1"/>
    </xf>
    <xf numFmtId="4" fontId="20" fillId="0" borderId="3" xfId="0" applyNumberFormat="1" applyFont="1" applyBorder="1"/>
    <xf numFmtId="0" fontId="6" fillId="0" borderId="0" xfId="0" applyFont="1" applyAlignment="1">
      <alignment horizontal="center" vertical="center" wrapText="1"/>
    </xf>
    <xf numFmtId="0" fontId="21" fillId="0" borderId="0" xfId="0" applyFont="1"/>
    <xf numFmtId="4" fontId="6" fillId="2" borderId="3" xfId="0" applyNumberFormat="1" applyFont="1" applyFill="1" applyBorder="1" applyAlignment="1">
      <alignment horizontal="right"/>
    </xf>
    <xf numFmtId="4" fontId="22" fillId="0" borderId="3" xfId="0" applyNumberFormat="1" applyFont="1" applyBorder="1"/>
    <xf numFmtId="4" fontId="1" fillId="0" borderId="3" xfId="0" applyNumberFormat="1" applyFont="1" applyBorder="1"/>
    <xf numFmtId="0" fontId="6" fillId="2" borderId="4" xfId="0" applyFont="1" applyFill="1" applyBorder="1" applyAlignment="1">
      <alignment horizontal="left" vertical="center" wrapText="1"/>
    </xf>
    <xf numFmtId="4" fontId="7" fillId="2" borderId="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5" fillId="3" borderId="3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" fontId="9" fillId="2" borderId="3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 wrapText="1" indent="1"/>
    </xf>
    <xf numFmtId="4" fontId="6" fillId="0" borderId="3" xfId="0" applyNumberFormat="1" applyFont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5"/>
  <sheetViews>
    <sheetView tabSelected="1" zoomScaleNormal="100" workbookViewId="0">
      <selection activeCell="M19" sqref="M19"/>
    </sheetView>
  </sheetViews>
  <sheetFormatPr defaultRowHeight="15" x14ac:dyDescent="0.25"/>
  <cols>
    <col min="6" max="8" width="25.28515625" customWidth="1"/>
    <col min="9" max="9" width="20.42578125" customWidth="1"/>
    <col min="10" max="10" width="24.42578125" customWidth="1"/>
    <col min="11" max="11" width="11.140625" customWidth="1"/>
    <col min="12" max="12" width="10" customWidth="1"/>
    <col min="13" max="13" width="25.28515625" customWidth="1"/>
  </cols>
  <sheetData>
    <row r="1" spans="2:13" ht="42" customHeight="1" x14ac:dyDescent="0.25">
      <c r="B1" s="80" t="s">
        <v>120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29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80" t="s">
        <v>12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28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80" t="s">
        <v>60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27"/>
    </row>
    <row r="6" spans="2:13" ht="18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27"/>
    </row>
    <row r="7" spans="2:13" ht="18" customHeight="1" x14ac:dyDescent="0.25">
      <c r="B7" s="88" t="s">
        <v>70</v>
      </c>
      <c r="C7" s="88"/>
      <c r="D7" s="88"/>
      <c r="E7" s="88"/>
      <c r="F7" s="88"/>
      <c r="G7" s="5"/>
      <c r="H7" s="6"/>
      <c r="I7" s="6"/>
      <c r="J7" s="6"/>
      <c r="K7" s="34"/>
      <c r="L7" s="34"/>
    </row>
    <row r="8" spans="2:13" ht="25.5" x14ac:dyDescent="0.25">
      <c r="B8" s="91" t="s">
        <v>8</v>
      </c>
      <c r="C8" s="91"/>
      <c r="D8" s="91"/>
      <c r="E8" s="91"/>
      <c r="F8" s="91"/>
      <c r="G8" s="31" t="s">
        <v>121</v>
      </c>
      <c r="H8" s="31" t="s">
        <v>122</v>
      </c>
      <c r="I8" s="31" t="s">
        <v>123</v>
      </c>
      <c r="J8" s="31" t="s">
        <v>124</v>
      </c>
      <c r="K8" s="31" t="s">
        <v>28</v>
      </c>
      <c r="L8" s="31" t="s">
        <v>57</v>
      </c>
    </row>
    <row r="9" spans="2:13" x14ac:dyDescent="0.25">
      <c r="B9" s="104">
        <v>1</v>
      </c>
      <c r="C9" s="104"/>
      <c r="D9" s="104"/>
      <c r="E9" s="104"/>
      <c r="F9" s="105"/>
      <c r="G9" s="38">
        <v>2</v>
      </c>
      <c r="H9" s="37">
        <v>3</v>
      </c>
      <c r="I9" s="37">
        <v>4</v>
      </c>
      <c r="J9" s="37">
        <v>5</v>
      </c>
      <c r="K9" s="37" t="s">
        <v>39</v>
      </c>
      <c r="L9" s="37" t="s">
        <v>40</v>
      </c>
    </row>
    <row r="10" spans="2:13" x14ac:dyDescent="0.25">
      <c r="B10" s="89" t="s">
        <v>30</v>
      </c>
      <c r="C10" s="90"/>
      <c r="D10" s="90"/>
      <c r="E10" s="90"/>
      <c r="F10" s="102"/>
      <c r="G10" s="58">
        <v>808488</v>
      </c>
      <c r="H10" s="58">
        <v>873158</v>
      </c>
      <c r="I10" s="58">
        <v>873158</v>
      </c>
      <c r="J10" s="58">
        <v>869176</v>
      </c>
      <c r="K10" s="58">
        <f>SUM(J10/G10*100)</f>
        <v>107.50635754643237</v>
      </c>
      <c r="L10" s="58">
        <f>SUM(J10/I10*100)</f>
        <v>99.543954244249036</v>
      </c>
    </row>
    <row r="11" spans="2:13" x14ac:dyDescent="0.25">
      <c r="B11" s="103" t="s">
        <v>29</v>
      </c>
      <c r="C11" s="102"/>
      <c r="D11" s="102"/>
      <c r="E11" s="102"/>
      <c r="F11" s="102"/>
      <c r="G11" s="58"/>
      <c r="H11" s="58"/>
      <c r="I11" s="58"/>
      <c r="J11" s="58"/>
      <c r="K11" s="58"/>
      <c r="L11" s="58"/>
    </row>
    <row r="12" spans="2:13" x14ac:dyDescent="0.25">
      <c r="B12" s="99" t="s">
        <v>0</v>
      </c>
      <c r="C12" s="100"/>
      <c r="D12" s="100"/>
      <c r="E12" s="100"/>
      <c r="F12" s="101"/>
      <c r="G12" s="55">
        <f t="shared" ref="G12" si="0">SUM(G10:G11)</f>
        <v>808488</v>
      </c>
      <c r="H12" s="55">
        <f t="shared" ref="H12:J12" si="1">SUM(H10:H11)</f>
        <v>873158</v>
      </c>
      <c r="I12" s="55">
        <f t="shared" ref="I12" si="2">SUM(I10:I11)</f>
        <v>873158</v>
      </c>
      <c r="J12" s="55">
        <f t="shared" si="1"/>
        <v>869176</v>
      </c>
      <c r="K12" s="58">
        <f t="shared" ref="K12:K16" si="3">SUM(J12/G12*100)</f>
        <v>107.50635754643237</v>
      </c>
      <c r="L12" s="58">
        <f t="shared" ref="L12:L15" si="4">SUM(J12/I12*100)</f>
        <v>99.543954244249036</v>
      </c>
    </row>
    <row r="13" spans="2:13" x14ac:dyDescent="0.25">
      <c r="B13" s="108" t="s">
        <v>31</v>
      </c>
      <c r="C13" s="90"/>
      <c r="D13" s="90"/>
      <c r="E13" s="90"/>
      <c r="F13" s="90"/>
      <c r="G13" s="58">
        <v>323415.67999999999</v>
      </c>
      <c r="H13" s="58">
        <v>923670</v>
      </c>
      <c r="I13" s="58">
        <v>923670</v>
      </c>
      <c r="J13" s="58">
        <v>333520</v>
      </c>
      <c r="K13" s="58">
        <f t="shared" si="3"/>
        <v>103.12425173695969</v>
      </c>
      <c r="L13" s="58">
        <f t="shared" si="4"/>
        <v>36.108133857329996</v>
      </c>
    </row>
    <row r="14" spans="2:13" x14ac:dyDescent="0.25">
      <c r="B14" s="103" t="s">
        <v>32</v>
      </c>
      <c r="C14" s="102"/>
      <c r="D14" s="102"/>
      <c r="E14" s="102"/>
      <c r="F14" s="102"/>
      <c r="G14" s="58">
        <v>2447.5</v>
      </c>
      <c r="H14" s="58">
        <v>20500</v>
      </c>
      <c r="I14" s="58">
        <v>20500</v>
      </c>
      <c r="J14" s="58">
        <v>2702.95</v>
      </c>
      <c r="K14" s="58">
        <f t="shared" si="3"/>
        <v>110.43718079673135</v>
      </c>
      <c r="L14" s="58">
        <f t="shared" si="4"/>
        <v>13.185121951219511</v>
      </c>
    </row>
    <row r="15" spans="2:13" x14ac:dyDescent="0.25">
      <c r="B15" s="21" t="s">
        <v>1</v>
      </c>
      <c r="C15" s="22"/>
      <c r="D15" s="22"/>
      <c r="E15" s="22"/>
      <c r="F15" s="22"/>
      <c r="G15" s="55">
        <f t="shared" ref="G15" si="5">SUM(G13:G14)</f>
        <v>325863.18</v>
      </c>
      <c r="H15" s="55">
        <f t="shared" ref="H15:J15" si="6">SUM(H13:H14)</f>
        <v>944170</v>
      </c>
      <c r="I15" s="55">
        <f t="shared" ref="I15" si="7">SUM(I13:I14)</f>
        <v>944170</v>
      </c>
      <c r="J15" s="55">
        <f t="shared" si="6"/>
        <v>336222.95</v>
      </c>
      <c r="K15" s="58">
        <f t="shared" si="3"/>
        <v>103.17917783776616</v>
      </c>
      <c r="L15" s="58">
        <f t="shared" si="4"/>
        <v>35.610425029390896</v>
      </c>
    </row>
    <row r="16" spans="2:13" x14ac:dyDescent="0.25">
      <c r="B16" s="107" t="s">
        <v>2</v>
      </c>
      <c r="C16" s="100"/>
      <c r="D16" s="100"/>
      <c r="E16" s="100"/>
      <c r="F16" s="100"/>
      <c r="G16" s="56">
        <f t="shared" ref="G16" si="8">(G12-G15)</f>
        <v>482624.82</v>
      </c>
      <c r="H16" s="56">
        <f t="shared" ref="H16:J16" si="9">(H12-H15)</f>
        <v>-71012</v>
      </c>
      <c r="I16" s="56">
        <f t="shared" ref="I16" si="10">(I12-I15)</f>
        <v>-71012</v>
      </c>
      <c r="J16" s="56">
        <f t="shared" si="9"/>
        <v>532953.05000000005</v>
      </c>
      <c r="K16" s="58">
        <f t="shared" si="3"/>
        <v>110.42802357325925</v>
      </c>
      <c r="L16" s="78" t="s">
        <v>118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88" t="s">
        <v>67</v>
      </c>
      <c r="C18" s="88"/>
      <c r="D18" s="88"/>
      <c r="E18" s="88"/>
      <c r="F18" s="88"/>
      <c r="G18" s="7"/>
      <c r="H18" s="7"/>
      <c r="I18" s="7"/>
      <c r="J18" s="7"/>
      <c r="K18" s="1"/>
      <c r="L18" s="1"/>
      <c r="M18" s="1"/>
    </row>
    <row r="19" spans="1:49" ht="25.5" x14ac:dyDescent="0.25">
      <c r="B19" s="91" t="s">
        <v>8</v>
      </c>
      <c r="C19" s="91"/>
      <c r="D19" s="91"/>
      <c r="E19" s="91"/>
      <c r="F19" s="91"/>
      <c r="G19" s="31" t="s">
        <v>121</v>
      </c>
      <c r="H19" s="2" t="s">
        <v>122</v>
      </c>
      <c r="I19" s="2" t="s">
        <v>123</v>
      </c>
      <c r="J19" s="31" t="s">
        <v>124</v>
      </c>
      <c r="K19" s="2" t="s">
        <v>28</v>
      </c>
      <c r="L19" s="2" t="s">
        <v>57</v>
      </c>
    </row>
    <row r="20" spans="1:49" x14ac:dyDescent="0.25">
      <c r="B20" s="92">
        <v>1</v>
      </c>
      <c r="C20" s="93"/>
      <c r="D20" s="93"/>
      <c r="E20" s="93"/>
      <c r="F20" s="93"/>
      <c r="G20" s="39">
        <v>2</v>
      </c>
      <c r="H20" s="37">
        <v>3</v>
      </c>
      <c r="I20" s="37">
        <v>4</v>
      </c>
      <c r="J20" s="37">
        <v>5</v>
      </c>
      <c r="K20" s="37" t="s">
        <v>39</v>
      </c>
      <c r="L20" s="37" t="s">
        <v>40</v>
      </c>
    </row>
    <row r="21" spans="1:49" ht="15.75" customHeight="1" x14ac:dyDescent="0.25">
      <c r="B21" s="89" t="s">
        <v>33</v>
      </c>
      <c r="C21" s="94"/>
      <c r="D21" s="94"/>
      <c r="E21" s="94"/>
      <c r="F21" s="94"/>
      <c r="G21" s="32"/>
      <c r="H21" s="20"/>
      <c r="I21" s="20"/>
      <c r="J21" s="20"/>
      <c r="K21" s="20"/>
      <c r="L21" s="20"/>
    </row>
    <row r="22" spans="1:49" x14ac:dyDescent="0.25">
      <c r="B22" s="89" t="s">
        <v>34</v>
      </c>
      <c r="C22" s="90"/>
      <c r="D22" s="90"/>
      <c r="E22" s="90"/>
      <c r="F22" s="90"/>
      <c r="G22" s="30"/>
      <c r="H22" s="20"/>
      <c r="I22" s="20"/>
      <c r="J22" s="20"/>
      <c r="K22" s="20"/>
      <c r="L22" s="20"/>
    </row>
    <row r="23" spans="1:49" ht="15" customHeight="1" x14ac:dyDescent="0.25">
      <c r="B23" s="95" t="s">
        <v>58</v>
      </c>
      <c r="C23" s="96"/>
      <c r="D23" s="96"/>
      <c r="E23" s="96"/>
      <c r="F23" s="97"/>
      <c r="G23" s="40"/>
      <c r="H23" s="41"/>
      <c r="I23" s="41"/>
      <c r="J23" s="41"/>
      <c r="K23" s="41"/>
      <c r="L23" s="41"/>
    </row>
    <row r="24" spans="1:49" s="42" customFormat="1" ht="15" customHeight="1" x14ac:dyDescent="0.25">
      <c r="A24"/>
      <c r="B24" s="89" t="s">
        <v>17</v>
      </c>
      <c r="C24" s="90"/>
      <c r="D24" s="90"/>
      <c r="E24" s="90"/>
      <c r="F24" s="90"/>
      <c r="G24" s="53">
        <v>71012.38</v>
      </c>
      <c r="H24" s="58">
        <v>71012</v>
      </c>
      <c r="I24" s="58">
        <v>71012</v>
      </c>
      <c r="J24" s="58">
        <v>207673.4</v>
      </c>
      <c r="K24" s="58">
        <f t="shared" ref="K24:K26" si="11">SUM(J24/G24*100)</f>
        <v>292.44675365056059</v>
      </c>
      <c r="L24" s="58">
        <f t="shared" ref="L24:L26" si="12">SUM(J24/I24*100)</f>
        <v>292.44831859404042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2" customFormat="1" ht="15" customHeight="1" x14ac:dyDescent="0.25">
      <c r="A25"/>
      <c r="B25" s="89" t="s">
        <v>66</v>
      </c>
      <c r="C25" s="90"/>
      <c r="D25" s="90"/>
      <c r="E25" s="90"/>
      <c r="F25" s="90"/>
      <c r="G25" s="53">
        <v>-553637.19999999995</v>
      </c>
      <c r="H25" s="58"/>
      <c r="I25" s="58"/>
      <c r="J25" s="58">
        <v>-740626.45</v>
      </c>
      <c r="K25" s="58">
        <f t="shared" si="11"/>
        <v>133.77469035678962</v>
      </c>
      <c r="L25" s="78" t="s">
        <v>118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52" customFormat="1" x14ac:dyDescent="0.25">
      <c r="A26" s="51"/>
      <c r="B26" s="95" t="s">
        <v>68</v>
      </c>
      <c r="C26" s="96"/>
      <c r="D26" s="96"/>
      <c r="E26" s="96"/>
      <c r="F26" s="97"/>
      <c r="G26" s="54">
        <f>SUM(G24+G25)</f>
        <v>-482624.81999999995</v>
      </c>
      <c r="H26" s="54">
        <f t="shared" ref="H26:J26" si="13">SUM(H24+H25)</f>
        <v>71012</v>
      </c>
      <c r="I26" s="54">
        <f t="shared" si="13"/>
        <v>71012</v>
      </c>
      <c r="J26" s="54">
        <f t="shared" si="13"/>
        <v>-532953.04999999993</v>
      </c>
      <c r="K26" s="58">
        <f t="shared" si="11"/>
        <v>110.42802357325925</v>
      </c>
      <c r="L26" s="78" t="s">
        <v>118</v>
      </c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</row>
    <row r="27" spans="1:49" ht="15.75" x14ac:dyDescent="0.25">
      <c r="B27" s="106" t="s">
        <v>69</v>
      </c>
      <c r="C27" s="106"/>
      <c r="D27" s="106"/>
      <c r="E27" s="106"/>
      <c r="F27" s="106"/>
      <c r="G27" s="57">
        <f>SUM(G16+G26)</f>
        <v>5.8207660913467407E-11</v>
      </c>
      <c r="H27" s="57">
        <f t="shared" ref="H27:J27" si="14">SUM(H16+H26)</f>
        <v>0</v>
      </c>
      <c r="I27" s="57">
        <f t="shared" si="14"/>
        <v>0</v>
      </c>
      <c r="J27" s="57">
        <f t="shared" si="14"/>
        <v>1.1641532182693481E-10</v>
      </c>
      <c r="K27" s="58"/>
      <c r="L27" s="58"/>
    </row>
    <row r="29" spans="1:49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49" x14ac:dyDescent="0.25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49" ht="15" customHeight="1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49" ht="15" customHeight="1" x14ac:dyDescent="0.25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2:12" ht="36.75" customHeight="1" x14ac:dyDescent="0.25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2:12" ht="15" customHeight="1" x14ac:dyDescent="0.2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</row>
    <row r="35" spans="2:12" x14ac:dyDescent="0.2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</row>
  </sheetData>
  <mergeCells count="26">
    <mergeCell ref="B5:L5"/>
    <mergeCell ref="B3:L3"/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  <ignoredErrors>
    <ignoredError sqref="G12:H12 I12:J1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A31F-4775-4086-8BF4-11E89D4D458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0E79-75AB-452D-B67D-192C02351F5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C20F-E1F3-4740-8A19-3943BC85044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B7B88-87EF-4174-A626-E975EB043C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70"/>
  <sheetViews>
    <sheetView topLeftCell="A37" zoomScale="90" zoomScaleNormal="90" workbookViewId="0">
      <selection activeCell="J65" sqref="J6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57.28515625" customWidth="1"/>
    <col min="7" max="7" width="22.42578125" customWidth="1"/>
    <col min="8" max="8" width="20.85546875" customWidth="1"/>
    <col min="9" max="9" width="22" customWidth="1"/>
    <col min="10" max="10" width="22.5703125" style="64" customWidth="1"/>
    <col min="11" max="12" width="15.7109375" customWidth="1"/>
  </cols>
  <sheetData>
    <row r="1" spans="2:12" ht="18" hidden="1" x14ac:dyDescent="0.25">
      <c r="B1" s="3"/>
      <c r="C1" s="3"/>
      <c r="D1" s="3"/>
      <c r="E1" s="3"/>
      <c r="F1" s="3"/>
      <c r="G1" s="3"/>
      <c r="H1" s="3"/>
      <c r="I1" s="3"/>
      <c r="J1" s="63"/>
      <c r="K1" s="3"/>
      <c r="L1" s="3"/>
    </row>
    <row r="2" spans="2:12" ht="15.75" customHeight="1" x14ac:dyDescent="0.25">
      <c r="B2" s="80" t="s">
        <v>12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80" t="s">
        <v>62</v>
      </c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80" t="s">
        <v>41</v>
      </c>
      <c r="C6" s="80"/>
      <c r="D6" s="80"/>
      <c r="E6" s="80"/>
      <c r="F6" s="80"/>
      <c r="G6" s="80"/>
      <c r="H6" s="80"/>
      <c r="I6" s="80"/>
      <c r="J6" s="80"/>
      <c r="K6" s="80"/>
      <c r="L6" s="80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84" t="s">
        <v>8</v>
      </c>
      <c r="C8" s="85"/>
      <c r="D8" s="85"/>
      <c r="E8" s="85"/>
      <c r="F8" s="86"/>
      <c r="G8" s="41" t="s">
        <v>119</v>
      </c>
      <c r="H8" s="41" t="s">
        <v>122</v>
      </c>
      <c r="I8" s="41" t="s">
        <v>123</v>
      </c>
      <c r="J8" s="41" t="s">
        <v>125</v>
      </c>
      <c r="K8" s="41" t="s">
        <v>28</v>
      </c>
      <c r="L8" s="41" t="s">
        <v>57</v>
      </c>
    </row>
    <row r="9" spans="2:12" x14ac:dyDescent="0.25">
      <c r="B9" s="81">
        <v>1</v>
      </c>
      <c r="C9" s="82"/>
      <c r="D9" s="82"/>
      <c r="E9" s="82"/>
      <c r="F9" s="83"/>
      <c r="G9" s="43">
        <v>2</v>
      </c>
      <c r="H9" s="43">
        <v>3</v>
      </c>
      <c r="I9" s="43">
        <v>4</v>
      </c>
      <c r="J9" s="41">
        <v>5</v>
      </c>
      <c r="K9" s="43" t="s">
        <v>39</v>
      </c>
      <c r="L9" s="43" t="s">
        <v>40</v>
      </c>
    </row>
    <row r="10" spans="2:12" x14ac:dyDescent="0.25">
      <c r="B10" s="10"/>
      <c r="C10" s="10"/>
      <c r="D10" s="10"/>
      <c r="E10" s="10"/>
      <c r="F10" s="10" t="s">
        <v>55</v>
      </c>
      <c r="G10" s="65">
        <f>SUM(G14:G15)</f>
        <v>808488</v>
      </c>
      <c r="H10" s="65">
        <v>873158</v>
      </c>
      <c r="I10" s="65">
        <v>873158</v>
      </c>
      <c r="J10" s="65">
        <f t="shared" ref="J10" si="0">SUM(J14:J15)</f>
        <v>869176</v>
      </c>
      <c r="K10" s="66">
        <f>SUM(J10/G10*100)</f>
        <v>107.50635754643237</v>
      </c>
      <c r="L10" s="66">
        <f>SUM(J10/I10*100)</f>
        <v>99.543954244249036</v>
      </c>
    </row>
    <row r="11" spans="2:12" x14ac:dyDescent="0.25">
      <c r="B11" s="10">
        <v>6</v>
      </c>
      <c r="C11" s="10"/>
      <c r="D11" s="10"/>
      <c r="E11" s="10"/>
      <c r="F11" s="10" t="s">
        <v>3</v>
      </c>
      <c r="G11" s="59">
        <f>SUM(G14:G15)</f>
        <v>808488</v>
      </c>
      <c r="H11" s="59">
        <v>873158</v>
      </c>
      <c r="I11" s="59">
        <v>873158</v>
      </c>
      <c r="J11" s="59">
        <f>SUM(J14:J15)</f>
        <v>869176</v>
      </c>
      <c r="K11" s="62">
        <f t="shared" ref="K11:K15" si="1">SUM(J11/G11*100)</f>
        <v>107.50635754643237</v>
      </c>
      <c r="L11" s="62">
        <f t="shared" ref="L11:L12" si="2">SUM(J11/I11*100)</f>
        <v>99.543954244249036</v>
      </c>
    </row>
    <row r="12" spans="2:12" ht="25.5" x14ac:dyDescent="0.25">
      <c r="B12" s="10"/>
      <c r="C12" s="14">
        <v>65</v>
      </c>
      <c r="D12" s="14"/>
      <c r="E12" s="14"/>
      <c r="F12" s="14" t="s">
        <v>71</v>
      </c>
      <c r="G12" s="59">
        <v>808488</v>
      </c>
      <c r="H12" s="59">
        <v>873158</v>
      </c>
      <c r="I12" s="59">
        <v>873158</v>
      </c>
      <c r="J12" s="59">
        <f>SUM(J14:J16)</f>
        <v>869176</v>
      </c>
      <c r="K12" s="62">
        <f t="shared" si="1"/>
        <v>107.50635754643237</v>
      </c>
      <c r="L12" s="62">
        <f t="shared" si="2"/>
        <v>99.543954244249036</v>
      </c>
    </row>
    <row r="13" spans="2:12" x14ac:dyDescent="0.25">
      <c r="B13" s="11"/>
      <c r="C13" s="11"/>
      <c r="D13" s="11">
        <v>652</v>
      </c>
      <c r="E13" s="11"/>
      <c r="F13" s="11" t="s">
        <v>72</v>
      </c>
      <c r="G13" s="59">
        <v>808488</v>
      </c>
      <c r="H13" s="59"/>
      <c r="I13" s="59"/>
      <c r="J13" s="59">
        <f>SUM(J14:J15)</f>
        <v>869176</v>
      </c>
      <c r="K13" s="62">
        <f t="shared" si="1"/>
        <v>107.50635754643237</v>
      </c>
      <c r="L13" s="62"/>
    </row>
    <row r="14" spans="2:12" x14ac:dyDescent="0.25">
      <c r="B14" s="11"/>
      <c r="C14" s="11"/>
      <c r="D14" s="11"/>
      <c r="E14" s="11">
        <v>6526</v>
      </c>
      <c r="F14" s="11" t="s">
        <v>73</v>
      </c>
      <c r="G14" s="59">
        <v>0</v>
      </c>
      <c r="H14" s="59"/>
      <c r="I14" s="59"/>
      <c r="J14" s="59"/>
      <c r="K14" s="62">
        <v>0</v>
      </c>
      <c r="L14" s="62"/>
    </row>
    <row r="15" spans="2:12" ht="25.5" x14ac:dyDescent="0.25">
      <c r="B15" s="11"/>
      <c r="C15" s="11"/>
      <c r="D15" s="11"/>
      <c r="E15" s="11">
        <v>6528</v>
      </c>
      <c r="F15" s="26" t="s">
        <v>74</v>
      </c>
      <c r="G15" s="59">
        <v>808488</v>
      </c>
      <c r="H15" s="59"/>
      <c r="I15" s="59"/>
      <c r="J15" s="59">
        <v>869176</v>
      </c>
      <c r="K15" s="62">
        <f t="shared" si="1"/>
        <v>107.50635754643237</v>
      </c>
      <c r="L15" s="62"/>
    </row>
    <row r="17" spans="2:12" ht="18" x14ac:dyDescent="0.25"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</row>
    <row r="18" spans="2:12" ht="36.75" customHeight="1" x14ac:dyDescent="0.25">
      <c r="B18" s="84" t="s">
        <v>8</v>
      </c>
      <c r="C18" s="85"/>
      <c r="D18" s="85"/>
      <c r="E18" s="85"/>
      <c r="F18" s="86"/>
      <c r="G18" s="41" t="s">
        <v>119</v>
      </c>
      <c r="H18" s="41" t="s">
        <v>122</v>
      </c>
      <c r="I18" s="41" t="s">
        <v>123</v>
      </c>
      <c r="J18" s="41" t="s">
        <v>125</v>
      </c>
      <c r="K18" s="41" t="s">
        <v>28</v>
      </c>
      <c r="L18" s="41" t="s">
        <v>57</v>
      </c>
    </row>
    <row r="19" spans="2:12" x14ac:dyDescent="0.25">
      <c r="B19" s="81">
        <v>1</v>
      </c>
      <c r="C19" s="82"/>
      <c r="D19" s="82"/>
      <c r="E19" s="82"/>
      <c r="F19" s="83"/>
      <c r="G19" s="43">
        <v>2</v>
      </c>
      <c r="H19" s="43">
        <v>3</v>
      </c>
      <c r="I19" s="43">
        <v>4</v>
      </c>
      <c r="J19" s="41">
        <v>5</v>
      </c>
      <c r="K19" s="43" t="s">
        <v>39</v>
      </c>
      <c r="L19" s="43" t="s">
        <v>40</v>
      </c>
    </row>
    <row r="20" spans="2:12" x14ac:dyDescent="0.25">
      <c r="B20" s="10"/>
      <c r="C20" s="10"/>
      <c r="D20" s="10"/>
      <c r="E20" s="10"/>
      <c r="F20" s="10" t="s">
        <v>54</v>
      </c>
      <c r="G20" s="65">
        <f>SUM(G21+G58)</f>
        <v>325863.18</v>
      </c>
      <c r="H20" s="65">
        <f>SUM(H21+H58)</f>
        <v>944170</v>
      </c>
      <c r="I20" s="65">
        <f>SUM(I21+I58)</f>
        <v>944170</v>
      </c>
      <c r="J20" s="65">
        <f>SUM(J21+J58)</f>
        <v>336222.95</v>
      </c>
      <c r="K20" s="66">
        <f t="shared" ref="K20:K64" si="3">SUM(J20/G20*100)</f>
        <v>103.17917783776616</v>
      </c>
      <c r="L20" s="66">
        <f t="shared" ref="L20:L22" si="4">SUM(J20/I20*100)</f>
        <v>35.610425029390896</v>
      </c>
    </row>
    <row r="21" spans="2:12" x14ac:dyDescent="0.25">
      <c r="B21" s="10">
        <v>3</v>
      </c>
      <c r="C21" s="10"/>
      <c r="D21" s="10"/>
      <c r="E21" s="10"/>
      <c r="F21" s="10" t="s">
        <v>4</v>
      </c>
      <c r="G21" s="65">
        <f>SUM(G22+G29+G54)</f>
        <v>323415.67999999999</v>
      </c>
      <c r="H21" s="65">
        <f>SUM(H22+H29+H54)</f>
        <v>923670</v>
      </c>
      <c r="I21" s="65">
        <f>SUM(I22+I29+I54)</f>
        <v>923670</v>
      </c>
      <c r="J21" s="65">
        <f>SUM(J22+J29+J54)</f>
        <v>333520</v>
      </c>
      <c r="K21" s="66">
        <f t="shared" si="3"/>
        <v>103.12425173695969</v>
      </c>
      <c r="L21" s="66">
        <f t="shared" si="4"/>
        <v>36.108133857329996</v>
      </c>
    </row>
    <row r="22" spans="2:12" ht="17.25" customHeight="1" x14ac:dyDescent="0.25">
      <c r="B22" s="10"/>
      <c r="C22" s="14">
        <v>31</v>
      </c>
      <c r="D22" s="14"/>
      <c r="E22" s="14"/>
      <c r="F22" s="14" t="s">
        <v>5</v>
      </c>
      <c r="G22" s="62">
        <v>260851.76</v>
      </c>
      <c r="H22" s="59">
        <v>724300</v>
      </c>
      <c r="I22" s="59">
        <v>724300</v>
      </c>
      <c r="J22" s="62">
        <v>260658.23</v>
      </c>
      <c r="K22" s="62">
        <f t="shared" si="3"/>
        <v>99.925808436178471</v>
      </c>
      <c r="L22" s="62">
        <f t="shared" si="4"/>
        <v>35.987605964379405</v>
      </c>
    </row>
    <row r="23" spans="2:12" x14ac:dyDescent="0.25">
      <c r="B23" s="11"/>
      <c r="C23" s="11"/>
      <c r="D23" s="11">
        <v>311</v>
      </c>
      <c r="E23" s="11"/>
      <c r="F23" s="11" t="s">
        <v>35</v>
      </c>
      <c r="G23" s="62">
        <v>212608.94</v>
      </c>
      <c r="H23" s="59"/>
      <c r="I23" s="59"/>
      <c r="J23" s="62">
        <v>216700</v>
      </c>
      <c r="K23" s="62">
        <f t="shared" si="3"/>
        <v>101.92421823842403</v>
      </c>
      <c r="L23" s="60"/>
    </row>
    <row r="24" spans="2:12" x14ac:dyDescent="0.25">
      <c r="B24" s="11"/>
      <c r="C24" s="11"/>
      <c r="D24" s="11"/>
      <c r="E24" s="11">
        <v>3111</v>
      </c>
      <c r="F24" s="11" t="s">
        <v>36</v>
      </c>
      <c r="G24" s="62">
        <v>212608.94</v>
      </c>
      <c r="H24" s="59"/>
      <c r="I24" s="59"/>
      <c r="J24" s="62">
        <v>216700</v>
      </c>
      <c r="K24" s="62">
        <f t="shared" si="3"/>
        <v>101.92421823842403</v>
      </c>
      <c r="L24" s="60"/>
    </row>
    <row r="25" spans="2:12" x14ac:dyDescent="0.25">
      <c r="B25" s="11"/>
      <c r="C25" s="11"/>
      <c r="D25" s="11">
        <v>312</v>
      </c>
      <c r="E25" s="11"/>
      <c r="F25" s="11" t="s">
        <v>75</v>
      </c>
      <c r="G25" s="62">
        <v>13162.38</v>
      </c>
      <c r="H25" s="59"/>
      <c r="I25" s="59"/>
      <c r="J25" s="62">
        <v>7869.92</v>
      </c>
      <c r="K25" s="62">
        <f t="shared" si="3"/>
        <v>59.791010440361092</v>
      </c>
      <c r="L25" s="60"/>
    </row>
    <row r="26" spans="2:12" x14ac:dyDescent="0.25">
      <c r="B26" s="11"/>
      <c r="C26" s="11"/>
      <c r="D26" s="11"/>
      <c r="E26" s="11">
        <v>3121</v>
      </c>
      <c r="F26" s="11" t="s">
        <v>75</v>
      </c>
      <c r="G26" s="62">
        <v>13162.38</v>
      </c>
      <c r="H26" s="59"/>
      <c r="I26" s="59"/>
      <c r="J26" s="62">
        <v>7869.92</v>
      </c>
      <c r="K26" s="62">
        <f t="shared" si="3"/>
        <v>59.791010440361092</v>
      </c>
      <c r="L26" s="60"/>
    </row>
    <row r="27" spans="2:12" x14ac:dyDescent="0.25">
      <c r="B27" s="11"/>
      <c r="C27" s="11"/>
      <c r="D27" s="11">
        <v>313</v>
      </c>
      <c r="E27" s="11"/>
      <c r="F27" s="11" t="s">
        <v>76</v>
      </c>
      <c r="G27" s="62">
        <v>35080.44</v>
      </c>
      <c r="H27" s="59"/>
      <c r="I27" s="59"/>
      <c r="J27" s="62">
        <v>36088.31</v>
      </c>
      <c r="K27" s="62">
        <f t="shared" si="3"/>
        <v>102.87302553787808</v>
      </c>
      <c r="L27" s="60"/>
    </row>
    <row r="28" spans="2:12" x14ac:dyDescent="0.25">
      <c r="B28" s="11"/>
      <c r="C28" s="11"/>
      <c r="D28" s="11"/>
      <c r="E28" s="11">
        <v>3132</v>
      </c>
      <c r="F28" s="11" t="s">
        <v>77</v>
      </c>
      <c r="G28" s="62">
        <v>35080.44</v>
      </c>
      <c r="H28" s="59"/>
      <c r="I28" s="59"/>
      <c r="J28" s="62">
        <v>36088.31</v>
      </c>
      <c r="K28" s="62">
        <f t="shared" si="3"/>
        <v>102.87302553787808</v>
      </c>
      <c r="L28" s="60"/>
    </row>
    <row r="29" spans="2:12" x14ac:dyDescent="0.25">
      <c r="B29" s="11"/>
      <c r="C29" s="11">
        <v>32</v>
      </c>
      <c r="D29" s="11"/>
      <c r="E29" s="12"/>
      <c r="F29" s="11" t="s">
        <v>13</v>
      </c>
      <c r="G29" s="62">
        <v>62238.43</v>
      </c>
      <c r="H29" s="59">
        <v>197370</v>
      </c>
      <c r="I29" s="59">
        <v>197370</v>
      </c>
      <c r="J29" s="62">
        <v>72534.289999999994</v>
      </c>
      <c r="K29" s="62">
        <f t="shared" si="3"/>
        <v>116.5426088029534</v>
      </c>
      <c r="L29" s="62">
        <f t="shared" ref="L29" si="5">SUM(J29/I29*100)</f>
        <v>36.750412930029889</v>
      </c>
    </row>
    <row r="30" spans="2:12" x14ac:dyDescent="0.25">
      <c r="B30" s="11"/>
      <c r="C30" s="11"/>
      <c r="D30" s="11">
        <v>321</v>
      </c>
      <c r="E30" s="11"/>
      <c r="F30" s="11" t="s">
        <v>37</v>
      </c>
      <c r="G30" s="62">
        <v>8455.82</v>
      </c>
      <c r="H30" s="59"/>
      <c r="I30" s="59"/>
      <c r="J30" s="62">
        <v>12481.69</v>
      </c>
      <c r="K30" s="62">
        <f t="shared" si="3"/>
        <v>147.61063977236981</v>
      </c>
      <c r="L30" s="60"/>
    </row>
    <row r="31" spans="2:12" x14ac:dyDescent="0.25">
      <c r="B31" s="11"/>
      <c r="C31" s="11"/>
      <c r="D31" s="11"/>
      <c r="E31" s="11">
        <v>3211</v>
      </c>
      <c r="F31" s="26" t="s">
        <v>38</v>
      </c>
      <c r="G31" s="62">
        <v>2620.6</v>
      </c>
      <c r="H31" s="59"/>
      <c r="I31" s="59"/>
      <c r="J31" s="62">
        <v>4535.4399999999996</v>
      </c>
      <c r="K31" s="62">
        <f t="shared" si="3"/>
        <v>173.06876287873004</v>
      </c>
      <c r="L31" s="60"/>
    </row>
    <row r="32" spans="2:12" ht="18.75" customHeight="1" x14ac:dyDescent="0.25">
      <c r="B32" s="11"/>
      <c r="C32" s="11"/>
      <c r="D32" s="11"/>
      <c r="E32" s="11">
        <v>3212</v>
      </c>
      <c r="F32" s="26" t="s">
        <v>78</v>
      </c>
      <c r="G32" s="62">
        <v>3835.22</v>
      </c>
      <c r="H32" s="59"/>
      <c r="I32" s="59"/>
      <c r="J32" s="62">
        <v>5054</v>
      </c>
      <c r="K32" s="62">
        <f t="shared" si="3"/>
        <v>131.77862026167989</v>
      </c>
      <c r="L32" s="60"/>
    </row>
    <row r="33" spans="2:12" x14ac:dyDescent="0.25">
      <c r="B33" s="11"/>
      <c r="C33" s="19"/>
      <c r="D33" s="11"/>
      <c r="E33" s="11">
        <v>3213</v>
      </c>
      <c r="F33" s="26" t="s">
        <v>79</v>
      </c>
      <c r="G33" s="62">
        <v>2000</v>
      </c>
      <c r="H33" s="59"/>
      <c r="I33" s="59"/>
      <c r="J33" s="62">
        <v>2892.25</v>
      </c>
      <c r="K33" s="62">
        <f t="shared" si="3"/>
        <v>144.61250000000001</v>
      </c>
      <c r="L33" s="60"/>
    </row>
    <row r="34" spans="2:12" x14ac:dyDescent="0.25">
      <c r="B34" s="11"/>
      <c r="C34" s="19"/>
      <c r="D34" s="11">
        <v>322</v>
      </c>
      <c r="E34" s="11"/>
      <c r="F34" s="11" t="s">
        <v>80</v>
      </c>
      <c r="G34" s="62">
        <v>6918.03</v>
      </c>
      <c r="H34" s="59"/>
      <c r="I34" s="59"/>
      <c r="J34" s="62">
        <v>10568.59</v>
      </c>
      <c r="K34" s="62">
        <f t="shared" si="3"/>
        <v>152.76877955140409</v>
      </c>
      <c r="L34" s="60"/>
    </row>
    <row r="35" spans="2:12" x14ac:dyDescent="0.25">
      <c r="B35" s="11"/>
      <c r="C35" s="19"/>
      <c r="D35" s="11"/>
      <c r="E35" s="11">
        <v>3221</v>
      </c>
      <c r="F35" s="11" t="s">
        <v>81</v>
      </c>
      <c r="G35" s="62">
        <v>1693.03</v>
      </c>
      <c r="H35" s="59"/>
      <c r="I35" s="59"/>
      <c r="J35" s="62">
        <v>3862.8</v>
      </c>
      <c r="K35" s="62">
        <f t="shared" si="3"/>
        <v>228.15898123482751</v>
      </c>
      <c r="L35" s="60"/>
    </row>
    <row r="36" spans="2:12" x14ac:dyDescent="0.25">
      <c r="B36" s="11"/>
      <c r="C36" s="19"/>
      <c r="D36" s="11"/>
      <c r="E36" s="11">
        <v>3223</v>
      </c>
      <c r="F36" s="11" t="s">
        <v>82</v>
      </c>
      <c r="G36" s="62">
        <v>2451.62</v>
      </c>
      <c r="H36" s="59"/>
      <c r="I36" s="59"/>
      <c r="J36" s="62">
        <v>2788.78</v>
      </c>
      <c r="K36" s="62">
        <f t="shared" si="3"/>
        <v>113.75253913738672</v>
      </c>
      <c r="L36" s="60"/>
    </row>
    <row r="37" spans="2:12" x14ac:dyDescent="0.25">
      <c r="B37" s="11"/>
      <c r="C37" s="19"/>
      <c r="D37" s="11"/>
      <c r="E37" s="11">
        <v>3224</v>
      </c>
      <c r="F37" s="11" t="s">
        <v>126</v>
      </c>
      <c r="G37" s="62"/>
      <c r="H37" s="59"/>
      <c r="I37" s="59"/>
      <c r="J37" s="62">
        <v>127.5</v>
      </c>
      <c r="K37" s="62"/>
      <c r="L37" s="60"/>
    </row>
    <row r="38" spans="2:12" x14ac:dyDescent="0.25">
      <c r="B38" s="11"/>
      <c r="C38" s="19"/>
      <c r="D38" s="11"/>
      <c r="E38" s="11">
        <v>3225</v>
      </c>
      <c r="F38" s="11" t="s">
        <v>83</v>
      </c>
      <c r="G38" s="62">
        <v>2773.38</v>
      </c>
      <c r="H38" s="59"/>
      <c r="I38" s="59"/>
      <c r="J38" s="62">
        <v>3789.51</v>
      </c>
      <c r="K38" s="62">
        <f t="shared" si="3"/>
        <v>136.63868636825822</v>
      </c>
      <c r="L38" s="60"/>
    </row>
    <row r="39" spans="2:12" x14ac:dyDescent="0.25">
      <c r="B39" s="11"/>
      <c r="C39" s="19"/>
      <c r="D39" s="11">
        <v>323</v>
      </c>
      <c r="E39" s="11"/>
      <c r="F39" s="11" t="s">
        <v>84</v>
      </c>
      <c r="G39" s="62">
        <v>36848.36</v>
      </c>
      <c r="H39" s="59"/>
      <c r="I39" s="59"/>
      <c r="J39" s="62">
        <v>41949.24</v>
      </c>
      <c r="K39" s="62">
        <f t="shared" si="3"/>
        <v>113.84289558612647</v>
      </c>
      <c r="L39" s="60"/>
    </row>
    <row r="40" spans="2:12" x14ac:dyDescent="0.25">
      <c r="B40" s="11"/>
      <c r="C40" s="19"/>
      <c r="D40" s="11"/>
      <c r="E40" s="11">
        <v>3231</v>
      </c>
      <c r="F40" s="11" t="s">
        <v>85</v>
      </c>
      <c r="G40" s="62">
        <v>2612.33</v>
      </c>
      <c r="H40" s="59"/>
      <c r="I40" s="59"/>
      <c r="J40" s="62">
        <v>2890.14</v>
      </c>
      <c r="K40" s="62">
        <f t="shared" si="3"/>
        <v>110.63456760822714</v>
      </c>
      <c r="L40" s="60"/>
    </row>
    <row r="41" spans="2:12" x14ac:dyDescent="0.25">
      <c r="B41" s="11"/>
      <c r="C41" s="19"/>
      <c r="D41" s="11"/>
      <c r="E41" s="11">
        <v>3232</v>
      </c>
      <c r="F41" s="11" t="s">
        <v>86</v>
      </c>
      <c r="G41" s="62">
        <v>259.75</v>
      </c>
      <c r="H41" s="59"/>
      <c r="I41" s="59"/>
      <c r="J41" s="62">
        <v>439.21</v>
      </c>
      <c r="K41" s="62">
        <v>0</v>
      </c>
      <c r="L41" s="60"/>
    </row>
    <row r="42" spans="2:12" x14ac:dyDescent="0.25">
      <c r="B42" s="11"/>
      <c r="C42" s="19"/>
      <c r="D42" s="11"/>
      <c r="E42" s="11">
        <v>3234</v>
      </c>
      <c r="F42" s="11" t="s">
        <v>87</v>
      </c>
      <c r="G42" s="62">
        <v>2262.15</v>
      </c>
      <c r="H42" s="59"/>
      <c r="I42" s="59"/>
      <c r="J42" s="62">
        <v>3273.21</v>
      </c>
      <c r="K42" s="62">
        <f t="shared" si="3"/>
        <v>144.69464889596179</v>
      </c>
      <c r="L42" s="60"/>
    </row>
    <row r="43" spans="2:12" x14ac:dyDescent="0.25">
      <c r="B43" s="11"/>
      <c r="C43" s="19"/>
      <c r="D43" s="11"/>
      <c r="E43" s="11">
        <v>3235</v>
      </c>
      <c r="F43" s="11" t="s">
        <v>88</v>
      </c>
      <c r="G43" s="62">
        <v>6577.35</v>
      </c>
      <c r="H43" s="59"/>
      <c r="I43" s="59"/>
      <c r="J43" s="62">
        <v>9288.5499999999993</v>
      </c>
      <c r="K43" s="62">
        <f t="shared" si="3"/>
        <v>141.22024827628147</v>
      </c>
      <c r="L43" s="60"/>
    </row>
    <row r="44" spans="2:12" x14ac:dyDescent="0.25">
      <c r="B44" s="11"/>
      <c r="C44" s="19"/>
      <c r="D44" s="11"/>
      <c r="E44" s="11">
        <v>3236</v>
      </c>
      <c r="F44" s="11" t="s">
        <v>89</v>
      </c>
      <c r="G44" s="62">
        <v>60</v>
      </c>
      <c r="H44" s="59"/>
      <c r="I44" s="59"/>
      <c r="J44" s="62">
        <v>13.82</v>
      </c>
      <c r="K44" s="62">
        <f t="shared" si="3"/>
        <v>23.033333333333335</v>
      </c>
      <c r="L44" s="60"/>
    </row>
    <row r="45" spans="2:12" x14ac:dyDescent="0.25">
      <c r="B45" s="11"/>
      <c r="C45" s="19"/>
      <c r="D45" s="11"/>
      <c r="E45" s="11">
        <v>3237</v>
      </c>
      <c r="F45" s="11" t="s">
        <v>90</v>
      </c>
      <c r="G45" s="62">
        <v>8814.5</v>
      </c>
      <c r="H45" s="59"/>
      <c r="I45" s="59"/>
      <c r="J45" s="62">
        <v>11006.69</v>
      </c>
      <c r="K45" s="62">
        <f t="shared" si="3"/>
        <v>124.87027057689035</v>
      </c>
      <c r="L45" s="60"/>
    </row>
    <row r="46" spans="2:12" x14ac:dyDescent="0.25">
      <c r="B46" s="11"/>
      <c r="C46" s="19"/>
      <c r="D46" s="11"/>
      <c r="E46" s="11">
        <v>3238</v>
      </c>
      <c r="F46" s="11" t="s">
        <v>91</v>
      </c>
      <c r="G46" s="62">
        <v>5175.41</v>
      </c>
      <c r="H46" s="59"/>
      <c r="I46" s="59"/>
      <c r="J46" s="62">
        <v>4128.76</v>
      </c>
      <c r="K46" s="62">
        <f t="shared" si="3"/>
        <v>79.776481476829858</v>
      </c>
      <c r="L46" s="60"/>
    </row>
    <row r="47" spans="2:12" x14ac:dyDescent="0.25">
      <c r="B47" s="11"/>
      <c r="C47" s="19"/>
      <c r="D47" s="11"/>
      <c r="E47" s="11">
        <v>3239</v>
      </c>
      <c r="F47" s="11" t="s">
        <v>92</v>
      </c>
      <c r="G47" s="62">
        <v>11086.87</v>
      </c>
      <c r="H47" s="59"/>
      <c r="I47" s="59"/>
      <c r="J47" s="62">
        <v>10908.86</v>
      </c>
      <c r="K47" s="62">
        <f t="shared" si="3"/>
        <v>98.394407077921898</v>
      </c>
      <c r="L47" s="60"/>
    </row>
    <row r="48" spans="2:12" x14ac:dyDescent="0.25">
      <c r="B48" s="11"/>
      <c r="C48" s="19"/>
      <c r="D48" s="11">
        <v>329</v>
      </c>
      <c r="E48" s="11"/>
      <c r="F48" s="11" t="s">
        <v>93</v>
      </c>
      <c r="G48" s="62">
        <v>10016.219999999999</v>
      </c>
      <c r="H48" s="59"/>
      <c r="I48" s="59"/>
      <c r="J48" s="62">
        <v>7534.77</v>
      </c>
      <c r="K48" s="62">
        <f t="shared" si="3"/>
        <v>75.225683940648281</v>
      </c>
      <c r="L48" s="60"/>
    </row>
    <row r="49" spans="2:12" x14ac:dyDescent="0.25">
      <c r="B49" s="11"/>
      <c r="C49" s="19"/>
      <c r="D49" s="11"/>
      <c r="E49" s="11">
        <v>3291</v>
      </c>
      <c r="F49" s="11" t="s">
        <v>94</v>
      </c>
      <c r="G49" s="62">
        <v>6116.3</v>
      </c>
      <c r="H49" s="59"/>
      <c r="I49" s="59"/>
      <c r="J49" s="62">
        <v>5991.03</v>
      </c>
      <c r="K49" s="62">
        <f t="shared" si="3"/>
        <v>97.95186632441181</v>
      </c>
      <c r="L49" s="60"/>
    </row>
    <row r="50" spans="2:12" x14ac:dyDescent="0.25">
      <c r="B50" s="11"/>
      <c r="C50" s="19"/>
      <c r="D50" s="11"/>
      <c r="E50" s="11">
        <v>3292</v>
      </c>
      <c r="F50" s="11" t="s">
        <v>95</v>
      </c>
      <c r="G50" s="62">
        <v>517.30999999999995</v>
      </c>
      <c r="H50" s="59"/>
      <c r="I50" s="59"/>
      <c r="J50" s="62">
        <v>0</v>
      </c>
      <c r="K50" s="62">
        <v>0</v>
      </c>
      <c r="L50" s="60"/>
    </row>
    <row r="51" spans="2:12" x14ac:dyDescent="0.25">
      <c r="B51" s="11"/>
      <c r="C51" s="19"/>
      <c r="D51" s="11"/>
      <c r="E51" s="11">
        <v>3293</v>
      </c>
      <c r="F51" s="11" t="s">
        <v>96</v>
      </c>
      <c r="G51" s="62">
        <v>301.06</v>
      </c>
      <c r="H51" s="59"/>
      <c r="I51" s="59"/>
      <c r="J51" s="62">
        <v>15.36</v>
      </c>
      <c r="K51" s="62">
        <f t="shared" si="3"/>
        <v>5.1019730286321661</v>
      </c>
      <c r="L51" s="60"/>
    </row>
    <row r="52" spans="2:12" x14ac:dyDescent="0.25">
      <c r="B52" s="11"/>
      <c r="C52" s="19"/>
      <c r="D52" s="11"/>
      <c r="E52" s="11">
        <v>3295</v>
      </c>
      <c r="F52" s="11" t="s">
        <v>97</v>
      </c>
      <c r="G52" s="62">
        <v>63.72</v>
      </c>
      <c r="H52" s="59"/>
      <c r="I52" s="59"/>
      <c r="J52" s="62">
        <v>63.72</v>
      </c>
      <c r="K52" s="62">
        <f t="shared" si="3"/>
        <v>100</v>
      </c>
      <c r="L52" s="60"/>
    </row>
    <row r="53" spans="2:12" x14ac:dyDescent="0.25">
      <c r="B53" s="11"/>
      <c r="C53" s="19"/>
      <c r="D53" s="11"/>
      <c r="E53" s="11">
        <v>3299</v>
      </c>
      <c r="F53" s="11" t="s">
        <v>93</v>
      </c>
      <c r="G53" s="62">
        <v>3017.83</v>
      </c>
      <c r="H53" s="59"/>
      <c r="I53" s="59"/>
      <c r="J53" s="62">
        <v>1464.66</v>
      </c>
      <c r="K53" s="62">
        <f t="shared" si="3"/>
        <v>48.533548940795214</v>
      </c>
      <c r="L53" s="60"/>
    </row>
    <row r="54" spans="2:12" x14ac:dyDescent="0.25">
      <c r="B54" s="11"/>
      <c r="C54" s="11">
        <v>34</v>
      </c>
      <c r="D54" s="11"/>
      <c r="E54" s="11"/>
      <c r="F54" s="11" t="s">
        <v>98</v>
      </c>
      <c r="G54" s="62">
        <v>325.49</v>
      </c>
      <c r="H54" s="59">
        <v>2000</v>
      </c>
      <c r="I54" s="59">
        <v>2000</v>
      </c>
      <c r="J54" s="62">
        <v>327.48</v>
      </c>
      <c r="K54" s="62">
        <f t="shared" si="3"/>
        <v>100.61138591047344</v>
      </c>
      <c r="L54" s="62">
        <f t="shared" ref="L54" si="6">SUM(J54/I54*100)</f>
        <v>16.373999999999999</v>
      </c>
    </row>
    <row r="55" spans="2:12" x14ac:dyDescent="0.25">
      <c r="B55" s="11"/>
      <c r="C55" s="19"/>
      <c r="D55" s="11">
        <v>343</v>
      </c>
      <c r="E55" s="11"/>
      <c r="F55" s="11" t="s">
        <v>99</v>
      </c>
      <c r="G55" s="62">
        <v>325.49</v>
      </c>
      <c r="H55" s="59"/>
      <c r="I55" s="59"/>
      <c r="J55" s="62">
        <v>327.48</v>
      </c>
      <c r="K55" s="62">
        <f t="shared" si="3"/>
        <v>100.61138591047344</v>
      </c>
      <c r="L55" s="60"/>
    </row>
    <row r="56" spans="2:12" ht="14.25" customHeight="1" x14ac:dyDescent="0.25">
      <c r="B56" s="11"/>
      <c r="C56" s="19"/>
      <c r="D56" s="11"/>
      <c r="E56" s="11">
        <v>3431</v>
      </c>
      <c r="F56" s="11" t="s">
        <v>100</v>
      </c>
      <c r="G56" s="62">
        <v>325.49</v>
      </c>
      <c r="H56" s="59"/>
      <c r="I56" s="59"/>
      <c r="J56" s="62">
        <v>327.48</v>
      </c>
      <c r="K56" s="62">
        <f t="shared" si="3"/>
        <v>100.61138591047344</v>
      </c>
      <c r="L56" s="60"/>
    </row>
    <row r="57" spans="2:12" ht="0.75" hidden="1" customHeight="1" x14ac:dyDescent="0.25">
      <c r="B57" s="11"/>
      <c r="C57" s="11"/>
      <c r="D57" s="11"/>
      <c r="E57" s="12"/>
      <c r="F57" s="12"/>
      <c r="G57" s="59"/>
      <c r="H57" s="59"/>
      <c r="I57" s="59"/>
      <c r="J57" s="62"/>
      <c r="K57" s="62" t="e">
        <f t="shared" si="3"/>
        <v>#DIV/0!</v>
      </c>
      <c r="L57" s="60"/>
    </row>
    <row r="58" spans="2:12" x14ac:dyDescent="0.25">
      <c r="B58" s="13">
        <v>4</v>
      </c>
      <c r="C58" s="13"/>
      <c r="D58" s="13"/>
      <c r="E58" s="13"/>
      <c r="F58" s="17" t="s">
        <v>6</v>
      </c>
      <c r="G58" s="65">
        <f>SUM(G59+G62)</f>
        <v>2447.5</v>
      </c>
      <c r="H58" s="65">
        <f t="shared" ref="H58:J58" si="7">SUM(H59+H62)</f>
        <v>20500</v>
      </c>
      <c r="I58" s="65">
        <f t="shared" si="7"/>
        <v>20500</v>
      </c>
      <c r="J58" s="65">
        <f t="shared" si="7"/>
        <v>2702.95</v>
      </c>
      <c r="K58" s="66">
        <f t="shared" si="3"/>
        <v>110.43718079673135</v>
      </c>
      <c r="L58" s="66">
        <f t="shared" ref="L58:L59" si="8">SUM(J58/I58*100)</f>
        <v>13.185121951219511</v>
      </c>
    </row>
    <row r="59" spans="2:12" x14ac:dyDescent="0.25">
      <c r="B59" s="14"/>
      <c r="C59" s="14">
        <v>41</v>
      </c>
      <c r="D59" s="14"/>
      <c r="E59" s="14"/>
      <c r="F59" s="18" t="s">
        <v>7</v>
      </c>
      <c r="G59" s="62">
        <v>615</v>
      </c>
      <c r="H59" s="59">
        <v>5000</v>
      </c>
      <c r="I59" s="61">
        <v>5000</v>
      </c>
      <c r="J59" s="62">
        <v>626</v>
      </c>
      <c r="K59" s="62">
        <f t="shared" si="3"/>
        <v>101.78861788617886</v>
      </c>
      <c r="L59" s="62">
        <f t="shared" si="8"/>
        <v>12.520000000000001</v>
      </c>
    </row>
    <row r="60" spans="2:12" x14ac:dyDescent="0.25">
      <c r="B60" s="14"/>
      <c r="C60" s="14"/>
      <c r="D60" s="11">
        <v>412</v>
      </c>
      <c r="E60" s="11"/>
      <c r="F60" s="11" t="s">
        <v>101</v>
      </c>
      <c r="G60" s="62">
        <v>615</v>
      </c>
      <c r="H60" s="59"/>
      <c r="I60" s="61"/>
      <c r="J60" s="62">
        <v>626</v>
      </c>
      <c r="K60" s="62">
        <f t="shared" si="3"/>
        <v>101.78861788617886</v>
      </c>
      <c r="L60" s="60"/>
    </row>
    <row r="61" spans="2:12" x14ac:dyDescent="0.25">
      <c r="B61" s="14"/>
      <c r="C61" s="14"/>
      <c r="D61" s="11"/>
      <c r="E61" s="11">
        <v>4123</v>
      </c>
      <c r="F61" s="11" t="s">
        <v>102</v>
      </c>
      <c r="G61" s="62">
        <v>615</v>
      </c>
      <c r="H61" s="59"/>
      <c r="I61" s="61"/>
      <c r="J61" s="62">
        <v>626</v>
      </c>
      <c r="K61" s="62">
        <f t="shared" si="3"/>
        <v>101.78861788617886</v>
      </c>
      <c r="L61" s="60"/>
    </row>
    <row r="62" spans="2:12" x14ac:dyDescent="0.25">
      <c r="B62" s="14"/>
      <c r="C62" s="14">
        <v>42</v>
      </c>
      <c r="D62" s="11"/>
      <c r="E62" s="11"/>
      <c r="F62" s="11" t="s">
        <v>103</v>
      </c>
      <c r="G62" s="62">
        <v>1832.5</v>
      </c>
      <c r="H62" s="59">
        <v>15500</v>
      </c>
      <c r="I62" s="61">
        <v>15500</v>
      </c>
      <c r="J62" s="62">
        <v>2076.9499999999998</v>
      </c>
      <c r="K62" s="62">
        <f t="shared" si="3"/>
        <v>113.33969986357435</v>
      </c>
      <c r="L62" s="62">
        <f t="shared" ref="L62" si="9">SUM(J62/I62*100)</f>
        <v>13.399677419354838</v>
      </c>
    </row>
    <row r="63" spans="2:12" x14ac:dyDescent="0.25">
      <c r="B63" s="14"/>
      <c r="C63" s="14"/>
      <c r="D63" s="11">
        <v>422</v>
      </c>
      <c r="E63" s="11"/>
      <c r="F63" s="11" t="s">
        <v>104</v>
      </c>
      <c r="G63" s="62">
        <v>1832.5</v>
      </c>
      <c r="H63" s="59"/>
      <c r="I63" s="61"/>
      <c r="J63" s="62">
        <v>2076.9499999999998</v>
      </c>
      <c r="K63" s="62">
        <f t="shared" si="3"/>
        <v>113.33969986357435</v>
      </c>
      <c r="L63" s="60"/>
    </row>
    <row r="64" spans="2:12" x14ac:dyDescent="0.25">
      <c r="B64" s="14"/>
      <c r="C64" s="14"/>
      <c r="D64" s="11"/>
      <c r="E64" s="11">
        <v>4221</v>
      </c>
      <c r="F64" s="11" t="s">
        <v>105</v>
      </c>
      <c r="G64" s="62">
        <v>1832.5</v>
      </c>
      <c r="H64" s="59"/>
      <c r="I64" s="61"/>
      <c r="J64" s="62">
        <v>2076.9499999999998</v>
      </c>
      <c r="K64" s="62">
        <f t="shared" si="3"/>
        <v>113.33969986357435</v>
      </c>
      <c r="L64" s="60"/>
    </row>
    <row r="65" spans="2:12" x14ac:dyDescent="0.25">
      <c r="B65" s="14"/>
      <c r="C65" s="14"/>
      <c r="D65" s="11"/>
      <c r="E65" s="11"/>
      <c r="F65" s="11"/>
      <c r="G65" s="59"/>
      <c r="H65" s="59"/>
      <c r="I65" s="61"/>
      <c r="J65" s="62"/>
      <c r="K65" s="62"/>
      <c r="L65" s="60"/>
    </row>
    <row r="68" spans="2:12" ht="15" customHeight="1" x14ac:dyDescent="0.2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2:12" x14ac:dyDescent="0.2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2:12" ht="4.5" customHeight="1" x14ac:dyDescent="0.2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</sheetData>
  <mergeCells count="7">
    <mergeCell ref="B2:L2"/>
    <mergeCell ref="B4:L4"/>
    <mergeCell ref="B6:L6"/>
    <mergeCell ref="B19:F19"/>
    <mergeCell ref="B9:F9"/>
    <mergeCell ref="B18:F18"/>
    <mergeCell ref="B8:F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G10:G1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4"/>
  <sheetViews>
    <sheetView zoomScaleNormal="100" workbookViewId="0">
      <selection activeCell="F14" sqref="F1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80" t="s">
        <v>42</v>
      </c>
      <c r="C2" s="80"/>
      <c r="D2" s="80"/>
      <c r="E2" s="80"/>
      <c r="F2" s="80"/>
      <c r="G2" s="80"/>
      <c r="H2" s="8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33.75" customHeight="1" x14ac:dyDescent="0.25">
      <c r="B4" s="41" t="s">
        <v>8</v>
      </c>
      <c r="C4" s="41" t="s">
        <v>119</v>
      </c>
      <c r="D4" s="41" t="s">
        <v>122</v>
      </c>
      <c r="E4" s="41" t="s">
        <v>123</v>
      </c>
      <c r="F4" s="41" t="s">
        <v>125</v>
      </c>
      <c r="G4" s="41" t="s">
        <v>28</v>
      </c>
      <c r="H4" s="41" t="s">
        <v>57</v>
      </c>
    </row>
    <row r="5" spans="2:8" x14ac:dyDescent="0.25">
      <c r="B5" s="41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39</v>
      </c>
      <c r="H5" s="43" t="s">
        <v>40</v>
      </c>
    </row>
    <row r="6" spans="2:8" x14ac:dyDescent="0.25">
      <c r="B6" s="10" t="s">
        <v>53</v>
      </c>
      <c r="C6" s="65">
        <f>SUM(C7)</f>
        <v>808488</v>
      </c>
      <c r="D6" s="65">
        <f t="shared" ref="D6:F7" si="0">SUM(D7)</f>
        <v>873158</v>
      </c>
      <c r="E6" s="65">
        <f t="shared" si="0"/>
        <v>873158</v>
      </c>
      <c r="F6" s="65">
        <f t="shared" si="0"/>
        <v>869176</v>
      </c>
      <c r="G6" s="67">
        <f>SUM(F6/C6*100)</f>
        <v>107.50635754643237</v>
      </c>
      <c r="H6" s="67">
        <f>SUM(F6/E6*100)</f>
        <v>99.543954244249036</v>
      </c>
    </row>
    <row r="7" spans="2:8" x14ac:dyDescent="0.25">
      <c r="B7" s="10" t="s">
        <v>106</v>
      </c>
      <c r="C7" s="59">
        <v>808488</v>
      </c>
      <c r="D7" s="59">
        <v>873158</v>
      </c>
      <c r="E7" s="59">
        <v>873158</v>
      </c>
      <c r="F7" s="59">
        <v>869176</v>
      </c>
      <c r="G7" s="60">
        <f t="shared" ref="G7:G13" si="1">SUM(F7/C7*100)</f>
        <v>107.50635754643237</v>
      </c>
      <c r="H7" s="60">
        <f t="shared" ref="H7:H8" si="2">SUM(F7/E7*100)</f>
        <v>99.543954244249036</v>
      </c>
    </row>
    <row r="8" spans="2:8" x14ac:dyDescent="0.25">
      <c r="B8" s="77" t="s">
        <v>107</v>
      </c>
      <c r="C8" s="59">
        <v>808488</v>
      </c>
      <c r="D8" s="59">
        <v>873158</v>
      </c>
      <c r="E8" s="59">
        <v>873158</v>
      </c>
      <c r="F8" s="59">
        <v>869176</v>
      </c>
      <c r="G8" s="60">
        <f t="shared" si="1"/>
        <v>107.50635754643237</v>
      </c>
      <c r="H8" s="60">
        <f t="shared" si="2"/>
        <v>99.543954244249036</v>
      </c>
    </row>
    <row r="9" spans="2:8" x14ac:dyDescent="0.25">
      <c r="B9" s="24"/>
      <c r="C9" s="8"/>
      <c r="D9" s="8"/>
      <c r="E9" s="8"/>
      <c r="F9" s="33"/>
      <c r="G9" s="33"/>
      <c r="H9" s="33"/>
    </row>
    <row r="10" spans="2:8" x14ac:dyDescent="0.25">
      <c r="B10" s="25"/>
      <c r="C10" s="8"/>
      <c r="D10" s="8"/>
      <c r="E10" s="9"/>
      <c r="F10" s="33"/>
      <c r="G10" s="60"/>
      <c r="H10" s="33"/>
    </row>
    <row r="11" spans="2:8" ht="15.75" customHeight="1" x14ac:dyDescent="0.25">
      <c r="B11" s="10" t="s">
        <v>54</v>
      </c>
      <c r="C11" s="65">
        <f t="shared" ref="C11:C12" si="3">SUM(C12)</f>
        <v>325863.18</v>
      </c>
      <c r="D11" s="65">
        <f t="shared" ref="D11:D12" si="4">SUM(D12)</f>
        <v>944170</v>
      </c>
      <c r="E11" s="65">
        <f t="shared" ref="E11:E12" si="5">SUM(E12)</f>
        <v>944170</v>
      </c>
      <c r="F11" s="65">
        <f t="shared" ref="F11:F12" si="6">SUM(F12)</f>
        <v>336222.95</v>
      </c>
      <c r="G11" s="67">
        <f t="shared" si="1"/>
        <v>103.17917783776616</v>
      </c>
      <c r="H11" s="67">
        <f t="shared" ref="H11:H13" si="7">SUM(F11/E11*100)</f>
        <v>35.610425029390896</v>
      </c>
    </row>
    <row r="12" spans="2:8" ht="15.75" customHeight="1" x14ac:dyDescent="0.25">
      <c r="B12" s="10" t="s">
        <v>106</v>
      </c>
      <c r="C12" s="59">
        <v>325863.18</v>
      </c>
      <c r="D12" s="59">
        <v>944170</v>
      </c>
      <c r="E12" s="59">
        <v>944170</v>
      </c>
      <c r="F12" s="59">
        <v>336222.95</v>
      </c>
      <c r="G12" s="60">
        <f t="shared" si="1"/>
        <v>103.17917783776616</v>
      </c>
      <c r="H12" s="60">
        <f t="shared" si="7"/>
        <v>35.610425029390896</v>
      </c>
    </row>
    <row r="13" spans="2:8" x14ac:dyDescent="0.25">
      <c r="B13" s="77" t="s">
        <v>107</v>
      </c>
      <c r="C13" s="59">
        <v>325863.18</v>
      </c>
      <c r="D13" s="59">
        <v>944170</v>
      </c>
      <c r="E13" s="59">
        <v>944170</v>
      </c>
      <c r="F13" s="60">
        <v>336222.95</v>
      </c>
      <c r="G13" s="60">
        <f t="shared" si="1"/>
        <v>103.17917783776616</v>
      </c>
      <c r="H13" s="60">
        <f t="shared" si="7"/>
        <v>35.610425029390896</v>
      </c>
    </row>
    <row r="14" spans="2:8" x14ac:dyDescent="0.25">
      <c r="B14" s="24"/>
      <c r="C14" s="8"/>
      <c r="D14" s="8"/>
      <c r="E14" s="8"/>
      <c r="F14" s="33"/>
      <c r="G14" s="33"/>
      <c r="H14" s="33"/>
    </row>
    <row r="15" spans="2:8" x14ac:dyDescent="0.25">
      <c r="B15" s="24"/>
      <c r="C15" s="8"/>
      <c r="D15" s="8"/>
      <c r="E15" s="8"/>
      <c r="F15" s="33"/>
      <c r="G15" s="33"/>
      <c r="H15" s="33"/>
    </row>
    <row r="16" spans="2:8" x14ac:dyDescent="0.25">
      <c r="B16" s="10"/>
      <c r="C16" s="8"/>
      <c r="D16" s="8"/>
      <c r="E16" s="9"/>
      <c r="F16" s="33"/>
      <c r="G16" s="33"/>
      <c r="H16" s="33"/>
    </row>
    <row r="17" spans="2:11" x14ac:dyDescent="0.25">
      <c r="B17" s="25"/>
      <c r="C17" s="8"/>
      <c r="D17" s="8"/>
      <c r="E17" s="9"/>
      <c r="F17" s="33"/>
      <c r="G17" s="33"/>
      <c r="H17" s="33"/>
    </row>
    <row r="18" spans="2:11" x14ac:dyDescent="0.25">
      <c r="B18" s="10"/>
      <c r="C18" s="8"/>
      <c r="D18" s="8"/>
      <c r="E18" s="9"/>
      <c r="F18" s="33"/>
      <c r="G18" s="33"/>
      <c r="H18" s="33"/>
    </row>
    <row r="19" spans="2:11" x14ac:dyDescent="0.25">
      <c r="B19" s="25"/>
      <c r="C19" s="8"/>
      <c r="D19" s="8"/>
      <c r="E19" s="9"/>
      <c r="F19" s="33"/>
      <c r="G19" s="33"/>
      <c r="H19" s="33"/>
    </row>
    <row r="20" spans="2:11" x14ac:dyDescent="0.25">
      <c r="B20" s="14"/>
      <c r="C20" s="8"/>
      <c r="D20" s="8"/>
      <c r="E20" s="9"/>
      <c r="F20" s="33"/>
      <c r="G20" s="33"/>
      <c r="H20" s="33"/>
    </row>
    <row r="22" spans="2:11" ht="15" customHeight="1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2:11" x14ac:dyDescent="0.25"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2:11" x14ac:dyDescent="0.25">
      <c r="B24" s="36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zoomScaleNormal="100" workbookViewId="0">
      <selection activeCell="F10" sqref="F1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80" t="s">
        <v>43</v>
      </c>
      <c r="C2" s="80"/>
      <c r="D2" s="80"/>
      <c r="E2" s="80"/>
      <c r="F2" s="80"/>
      <c r="G2" s="80"/>
      <c r="H2" s="8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1" t="s">
        <v>8</v>
      </c>
      <c r="C4" s="41" t="s">
        <v>119</v>
      </c>
      <c r="D4" s="41" t="s">
        <v>122</v>
      </c>
      <c r="E4" s="41" t="s">
        <v>123</v>
      </c>
      <c r="F4" s="41" t="s">
        <v>125</v>
      </c>
      <c r="G4" s="41" t="s">
        <v>28</v>
      </c>
      <c r="H4" s="41" t="s">
        <v>57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39</v>
      </c>
      <c r="H5" s="43" t="s">
        <v>40</v>
      </c>
    </row>
    <row r="6" spans="2:8" ht="15.75" customHeight="1" x14ac:dyDescent="0.25">
      <c r="B6" s="10" t="s">
        <v>54</v>
      </c>
      <c r="C6" s="65">
        <f t="shared" ref="C6:C7" si="0">SUM(C7)</f>
        <v>325863.18</v>
      </c>
      <c r="D6" s="65">
        <f t="shared" ref="D6:D8" si="1">SUM(D7)</f>
        <v>944170</v>
      </c>
      <c r="E6" s="65">
        <f t="shared" ref="E6:E8" si="2">SUM(E7)</f>
        <v>944170</v>
      </c>
      <c r="F6" s="65">
        <f t="shared" ref="F6:F8" si="3">SUM(F7)</f>
        <v>336222.95</v>
      </c>
      <c r="G6" s="67">
        <f>SUM(F6/C6*100)</f>
        <v>103.17917783776616</v>
      </c>
      <c r="H6" s="67">
        <f>SUM(F6/E6*100)</f>
        <v>35.610425029390896</v>
      </c>
    </row>
    <row r="7" spans="2:8" ht="15.75" customHeight="1" x14ac:dyDescent="0.25">
      <c r="B7" s="10" t="s">
        <v>108</v>
      </c>
      <c r="C7" s="59">
        <f t="shared" si="0"/>
        <v>325863.18</v>
      </c>
      <c r="D7" s="59">
        <f t="shared" si="1"/>
        <v>944170</v>
      </c>
      <c r="E7" s="59">
        <f t="shared" si="2"/>
        <v>944170</v>
      </c>
      <c r="F7" s="59">
        <f t="shared" si="3"/>
        <v>336222.95</v>
      </c>
      <c r="G7" s="60">
        <f t="shared" ref="G7:G9" si="4">SUM(F7/C7*100)</f>
        <v>103.17917783776616</v>
      </c>
      <c r="H7" s="60">
        <f t="shared" ref="H7:H9" si="5">SUM(F7/E7*100)</f>
        <v>35.610425029390896</v>
      </c>
    </row>
    <row r="8" spans="2:8" x14ac:dyDescent="0.25">
      <c r="B8" s="26" t="s">
        <v>109</v>
      </c>
      <c r="C8" s="59">
        <v>325863.18</v>
      </c>
      <c r="D8" s="59">
        <f t="shared" si="1"/>
        <v>944170</v>
      </c>
      <c r="E8" s="59">
        <f t="shared" si="2"/>
        <v>944170</v>
      </c>
      <c r="F8" s="59">
        <f t="shared" si="3"/>
        <v>336222.95</v>
      </c>
      <c r="G8" s="60">
        <f t="shared" si="4"/>
        <v>103.17917783776616</v>
      </c>
      <c r="H8" s="60">
        <f t="shared" si="5"/>
        <v>35.610425029390896</v>
      </c>
    </row>
    <row r="9" spans="2:8" x14ac:dyDescent="0.25">
      <c r="B9" s="15" t="s">
        <v>110</v>
      </c>
      <c r="C9" s="59">
        <v>325863.18</v>
      </c>
      <c r="D9" s="59">
        <v>944170</v>
      </c>
      <c r="E9" s="59">
        <v>944170</v>
      </c>
      <c r="F9" s="60">
        <v>336222.95</v>
      </c>
      <c r="G9" s="60">
        <f t="shared" si="4"/>
        <v>103.17917783776616</v>
      </c>
      <c r="H9" s="60">
        <f t="shared" si="5"/>
        <v>35.610425029390896</v>
      </c>
    </row>
    <row r="11" spans="2:8" x14ac:dyDescent="0.25">
      <c r="B11" s="36"/>
      <c r="C11" s="36"/>
      <c r="D11" s="36"/>
      <c r="E11" s="36"/>
      <c r="F11" s="36"/>
      <c r="G11" s="36"/>
      <c r="H11" s="36"/>
    </row>
    <row r="12" spans="2:8" x14ac:dyDescent="0.25">
      <c r="B12" s="36"/>
      <c r="C12" s="36"/>
      <c r="D12" s="36"/>
      <c r="E12" s="36"/>
      <c r="F12" s="36"/>
      <c r="G12" s="36"/>
      <c r="H12" s="36"/>
    </row>
    <row r="13" spans="2:8" x14ac:dyDescent="0.25">
      <c r="B13" s="36"/>
      <c r="C13" s="36"/>
      <c r="D13" s="36"/>
      <c r="E13" s="36"/>
      <c r="F13" s="36"/>
      <c r="G13" s="36"/>
      <c r="H13" s="36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G22" sqref="G2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80" t="s">
        <v>12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80" t="s">
        <v>61</v>
      </c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2:12" ht="15.75" customHeight="1" x14ac:dyDescent="0.25">
      <c r="B5" s="80" t="s">
        <v>44</v>
      </c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84" t="s">
        <v>8</v>
      </c>
      <c r="C7" s="85"/>
      <c r="D7" s="85"/>
      <c r="E7" s="85"/>
      <c r="F7" s="86"/>
      <c r="G7" s="44" t="s">
        <v>26</v>
      </c>
      <c r="H7" s="44" t="s">
        <v>59</v>
      </c>
      <c r="I7" s="44" t="s">
        <v>56</v>
      </c>
      <c r="J7" s="44" t="s">
        <v>27</v>
      </c>
      <c r="K7" s="44" t="s">
        <v>28</v>
      </c>
      <c r="L7" s="44" t="s">
        <v>57</v>
      </c>
    </row>
    <row r="8" spans="2:12" x14ac:dyDescent="0.25">
      <c r="B8" s="84">
        <v>1</v>
      </c>
      <c r="C8" s="85"/>
      <c r="D8" s="85"/>
      <c r="E8" s="85"/>
      <c r="F8" s="86"/>
      <c r="G8" s="45">
        <v>2</v>
      </c>
      <c r="H8" s="45">
        <v>3</v>
      </c>
      <c r="I8" s="45">
        <v>4</v>
      </c>
      <c r="J8" s="45">
        <v>5</v>
      </c>
      <c r="K8" s="45" t="s">
        <v>39</v>
      </c>
      <c r="L8" s="45" t="s">
        <v>40</v>
      </c>
    </row>
    <row r="9" spans="2:12" ht="25.5" x14ac:dyDescent="0.25">
      <c r="B9" s="10">
        <v>8</v>
      </c>
      <c r="C9" s="10"/>
      <c r="D9" s="10"/>
      <c r="E9" s="10"/>
      <c r="F9" s="10" t="s">
        <v>9</v>
      </c>
      <c r="G9" s="8"/>
      <c r="H9" s="8"/>
      <c r="I9" s="8"/>
      <c r="J9" s="33"/>
      <c r="K9" s="33"/>
      <c r="L9" s="33"/>
    </row>
    <row r="10" spans="2:12" x14ac:dyDescent="0.25">
      <c r="B10" s="10"/>
      <c r="C10" s="14">
        <v>84</v>
      </c>
      <c r="D10" s="14"/>
      <c r="E10" s="14"/>
      <c r="F10" s="14" t="s">
        <v>14</v>
      </c>
      <c r="G10" s="8"/>
      <c r="H10" s="8"/>
      <c r="I10" s="8"/>
      <c r="J10" s="33"/>
      <c r="K10" s="33"/>
      <c r="L10" s="33"/>
    </row>
    <row r="11" spans="2:12" ht="51" x14ac:dyDescent="0.25">
      <c r="B11" s="11"/>
      <c r="C11" s="11"/>
      <c r="D11" s="11">
        <v>841</v>
      </c>
      <c r="E11" s="11"/>
      <c r="F11" s="26" t="s">
        <v>45</v>
      </c>
      <c r="G11" s="8"/>
      <c r="H11" s="8"/>
      <c r="I11" s="8"/>
      <c r="J11" s="33"/>
      <c r="K11" s="33"/>
      <c r="L11" s="33"/>
    </row>
    <row r="12" spans="2:12" ht="25.5" x14ac:dyDescent="0.25">
      <c r="B12" s="11"/>
      <c r="C12" s="11"/>
      <c r="D12" s="11"/>
      <c r="E12" s="11">
        <v>8413</v>
      </c>
      <c r="F12" s="26" t="s">
        <v>46</v>
      </c>
      <c r="G12" s="8"/>
      <c r="H12" s="8"/>
      <c r="I12" s="8"/>
      <c r="J12" s="33"/>
      <c r="K12" s="33"/>
      <c r="L12" s="33"/>
    </row>
    <row r="13" spans="2:12" x14ac:dyDescent="0.25">
      <c r="B13" s="11"/>
      <c r="C13" s="11"/>
      <c r="D13" s="11"/>
      <c r="E13" s="12" t="s">
        <v>21</v>
      </c>
      <c r="F13" s="16"/>
      <c r="G13" s="8"/>
      <c r="H13" s="8"/>
      <c r="I13" s="8"/>
      <c r="J13" s="33"/>
      <c r="K13" s="33"/>
      <c r="L13" s="33"/>
    </row>
    <row r="14" spans="2:12" ht="25.5" x14ac:dyDescent="0.25">
      <c r="B14" s="13">
        <v>5</v>
      </c>
      <c r="C14" s="13"/>
      <c r="D14" s="13"/>
      <c r="E14" s="13"/>
      <c r="F14" s="17" t="s">
        <v>10</v>
      </c>
      <c r="G14" s="8"/>
      <c r="H14" s="8"/>
      <c r="I14" s="8"/>
      <c r="J14" s="33"/>
      <c r="K14" s="33"/>
      <c r="L14" s="33"/>
    </row>
    <row r="15" spans="2:12" ht="25.5" x14ac:dyDescent="0.25">
      <c r="B15" s="14"/>
      <c r="C15" s="14">
        <v>54</v>
      </c>
      <c r="D15" s="14"/>
      <c r="E15" s="14"/>
      <c r="F15" s="18" t="s">
        <v>15</v>
      </c>
      <c r="G15" s="8"/>
      <c r="H15" s="8"/>
      <c r="I15" s="9"/>
      <c r="J15" s="33"/>
      <c r="K15" s="33"/>
      <c r="L15" s="33"/>
    </row>
    <row r="16" spans="2:12" ht="63.75" x14ac:dyDescent="0.25">
      <c r="B16" s="14"/>
      <c r="C16" s="14"/>
      <c r="D16" s="14">
        <v>541</v>
      </c>
      <c r="E16" s="26"/>
      <c r="F16" s="26" t="s">
        <v>47</v>
      </c>
      <c r="G16" s="8"/>
      <c r="H16" s="8"/>
      <c r="I16" s="9"/>
      <c r="J16" s="33"/>
      <c r="K16" s="33"/>
      <c r="L16" s="33"/>
    </row>
    <row r="17" spans="2:12" ht="38.25" x14ac:dyDescent="0.25">
      <c r="B17" s="14"/>
      <c r="C17" s="14"/>
      <c r="D17" s="14"/>
      <c r="E17" s="26">
        <v>5413</v>
      </c>
      <c r="F17" s="26" t="s">
        <v>48</v>
      </c>
      <c r="G17" s="8"/>
      <c r="H17" s="8"/>
      <c r="I17" s="9"/>
      <c r="J17" s="33"/>
      <c r="K17" s="33"/>
      <c r="L17" s="33"/>
    </row>
    <row r="18" spans="2:12" x14ac:dyDescent="0.25">
      <c r="B18" s="15"/>
      <c r="C18" s="13"/>
      <c r="D18" s="13"/>
      <c r="E18" s="13"/>
      <c r="F18" s="17" t="s">
        <v>21</v>
      </c>
      <c r="G18" s="8"/>
      <c r="H18" s="8"/>
      <c r="I18" s="8"/>
      <c r="J18" s="33"/>
      <c r="K18" s="33"/>
      <c r="L18" s="33"/>
    </row>
    <row r="20" spans="2:12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2:12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E32" sqref="E3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80" t="s">
        <v>49</v>
      </c>
      <c r="C2" s="80"/>
      <c r="D2" s="80"/>
      <c r="E2" s="80"/>
      <c r="F2" s="80"/>
      <c r="G2" s="80"/>
      <c r="H2" s="8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1" t="s">
        <v>8</v>
      </c>
      <c r="C4" s="41" t="s">
        <v>63</v>
      </c>
      <c r="D4" s="41" t="s">
        <v>59</v>
      </c>
      <c r="E4" s="41" t="s">
        <v>56</v>
      </c>
      <c r="F4" s="41" t="s">
        <v>64</v>
      </c>
      <c r="G4" s="41" t="s">
        <v>28</v>
      </c>
      <c r="H4" s="41" t="s">
        <v>57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39</v>
      </c>
      <c r="H5" s="41" t="s">
        <v>40</v>
      </c>
    </row>
    <row r="6" spans="2:8" x14ac:dyDescent="0.25">
      <c r="B6" s="10" t="s">
        <v>51</v>
      </c>
      <c r="C6" s="8"/>
      <c r="D6" s="8"/>
      <c r="E6" s="9"/>
      <c r="F6" s="33"/>
      <c r="G6" s="33"/>
      <c r="H6" s="33"/>
    </row>
    <row r="7" spans="2:8" x14ac:dyDescent="0.25">
      <c r="B7" s="10" t="s">
        <v>18</v>
      </c>
      <c r="C7" s="8"/>
      <c r="D7" s="8"/>
      <c r="E7" s="8"/>
      <c r="F7" s="33"/>
      <c r="G7" s="33"/>
      <c r="H7" s="33"/>
    </row>
    <row r="8" spans="2:8" x14ac:dyDescent="0.25">
      <c r="B8" s="23" t="s">
        <v>19</v>
      </c>
      <c r="C8" s="8"/>
      <c r="D8" s="8"/>
      <c r="E8" s="8"/>
      <c r="F8" s="33"/>
      <c r="G8" s="33"/>
      <c r="H8" s="33"/>
    </row>
    <row r="9" spans="2:8" x14ac:dyDescent="0.25">
      <c r="B9" s="24" t="s">
        <v>20</v>
      </c>
      <c r="C9" s="8"/>
      <c r="D9" s="8"/>
      <c r="E9" s="8"/>
      <c r="F9" s="33"/>
      <c r="G9" s="33"/>
      <c r="H9" s="33"/>
    </row>
    <row r="10" spans="2:8" x14ac:dyDescent="0.25">
      <c r="B10" s="24" t="s">
        <v>21</v>
      </c>
      <c r="C10" s="8"/>
      <c r="D10" s="8"/>
      <c r="E10" s="8"/>
      <c r="F10" s="33"/>
      <c r="G10" s="33"/>
      <c r="H10" s="33"/>
    </row>
    <row r="11" spans="2:8" x14ac:dyDescent="0.25">
      <c r="B11" s="10" t="s">
        <v>22</v>
      </c>
      <c r="C11" s="8"/>
      <c r="D11" s="8"/>
      <c r="E11" s="9"/>
      <c r="F11" s="33"/>
      <c r="G11" s="33"/>
      <c r="H11" s="33"/>
    </row>
    <row r="12" spans="2:8" x14ac:dyDescent="0.25">
      <c r="B12" s="25" t="s">
        <v>23</v>
      </c>
      <c r="C12" s="8"/>
      <c r="D12" s="8"/>
      <c r="E12" s="9"/>
      <c r="F12" s="33"/>
      <c r="G12" s="33"/>
      <c r="H12" s="33"/>
    </row>
    <row r="13" spans="2:8" x14ac:dyDescent="0.25">
      <c r="B13" s="10" t="s">
        <v>24</v>
      </c>
      <c r="C13" s="8"/>
      <c r="D13" s="8"/>
      <c r="E13" s="9"/>
      <c r="F13" s="33"/>
      <c r="G13" s="33"/>
      <c r="H13" s="33"/>
    </row>
    <row r="14" spans="2:8" x14ac:dyDescent="0.25">
      <c r="B14" s="25" t="s">
        <v>25</v>
      </c>
      <c r="C14" s="8"/>
      <c r="D14" s="8"/>
      <c r="E14" s="9"/>
      <c r="F14" s="33"/>
      <c r="G14" s="33"/>
      <c r="H14" s="33"/>
    </row>
    <row r="15" spans="2:8" x14ac:dyDescent="0.25">
      <c r="B15" s="14" t="s">
        <v>16</v>
      </c>
      <c r="C15" s="8"/>
      <c r="D15" s="8"/>
      <c r="E15" s="9"/>
      <c r="F15" s="33"/>
      <c r="G15" s="33"/>
      <c r="H15" s="33"/>
    </row>
    <row r="16" spans="2:8" x14ac:dyDescent="0.25">
      <c r="B16" s="25"/>
      <c r="C16" s="8"/>
      <c r="D16" s="8"/>
      <c r="E16" s="9"/>
      <c r="F16" s="33"/>
      <c r="G16" s="33"/>
      <c r="H16" s="33"/>
    </row>
    <row r="17" spans="2:8" ht="15.75" customHeight="1" x14ac:dyDescent="0.25">
      <c r="B17" s="10" t="s">
        <v>52</v>
      </c>
      <c r="C17" s="8"/>
      <c r="D17" s="8"/>
      <c r="E17" s="9"/>
      <c r="F17" s="33"/>
      <c r="G17" s="33"/>
      <c r="H17" s="33"/>
    </row>
    <row r="18" spans="2:8" ht="15.75" customHeight="1" x14ac:dyDescent="0.25">
      <c r="B18" s="10" t="s">
        <v>18</v>
      </c>
      <c r="C18" s="8"/>
      <c r="D18" s="8"/>
      <c r="E18" s="8"/>
      <c r="F18" s="33"/>
      <c r="G18" s="33"/>
      <c r="H18" s="33"/>
    </row>
    <row r="19" spans="2:8" x14ac:dyDescent="0.25">
      <c r="B19" s="23" t="s">
        <v>19</v>
      </c>
      <c r="C19" s="8"/>
      <c r="D19" s="8"/>
      <c r="E19" s="8"/>
      <c r="F19" s="33"/>
      <c r="G19" s="33"/>
      <c r="H19" s="33"/>
    </row>
    <row r="20" spans="2:8" x14ac:dyDescent="0.25">
      <c r="B20" s="24" t="s">
        <v>20</v>
      </c>
      <c r="C20" s="8"/>
      <c r="D20" s="8"/>
      <c r="E20" s="8"/>
      <c r="F20" s="33"/>
      <c r="G20" s="33"/>
      <c r="H20" s="33"/>
    </row>
    <row r="21" spans="2:8" x14ac:dyDescent="0.25">
      <c r="B21" s="24" t="s">
        <v>21</v>
      </c>
      <c r="C21" s="8"/>
      <c r="D21" s="8"/>
      <c r="E21" s="8"/>
      <c r="F21" s="33"/>
      <c r="G21" s="33"/>
      <c r="H21" s="33"/>
    </row>
    <row r="22" spans="2:8" x14ac:dyDescent="0.25">
      <c r="B22" s="10" t="s">
        <v>22</v>
      </c>
      <c r="C22" s="8"/>
      <c r="D22" s="8"/>
      <c r="E22" s="9"/>
      <c r="F22" s="33"/>
      <c r="G22" s="33"/>
      <c r="H22" s="33"/>
    </row>
    <row r="23" spans="2:8" x14ac:dyDescent="0.25">
      <c r="B23" s="25" t="s">
        <v>23</v>
      </c>
      <c r="C23" s="8"/>
      <c r="D23" s="8"/>
      <c r="E23" s="9"/>
      <c r="F23" s="33"/>
      <c r="G23" s="33"/>
      <c r="H23" s="33"/>
    </row>
    <row r="24" spans="2:8" x14ac:dyDescent="0.25">
      <c r="B24" s="10" t="s">
        <v>24</v>
      </c>
      <c r="C24" s="8"/>
      <c r="D24" s="8"/>
      <c r="E24" s="9"/>
      <c r="F24" s="33"/>
      <c r="G24" s="33"/>
      <c r="H24" s="33"/>
    </row>
    <row r="25" spans="2:8" x14ac:dyDescent="0.25">
      <c r="B25" s="25" t="s">
        <v>25</v>
      </c>
      <c r="C25" s="8"/>
      <c r="D25" s="8"/>
      <c r="E25" s="9"/>
      <c r="F25" s="33"/>
      <c r="G25" s="33"/>
      <c r="H25" s="33"/>
    </row>
    <row r="26" spans="2:8" x14ac:dyDescent="0.25">
      <c r="B26" s="14" t="s">
        <v>16</v>
      </c>
      <c r="C26" s="8"/>
      <c r="D26" s="8"/>
      <c r="E26" s="9"/>
      <c r="F26" s="33"/>
      <c r="G26" s="33"/>
      <c r="H26" s="33"/>
    </row>
    <row r="28" spans="2:8" x14ac:dyDescent="0.25">
      <c r="B28" s="49"/>
      <c r="C28" s="49"/>
      <c r="D28" s="49"/>
      <c r="E28" s="49"/>
      <c r="F28" s="49"/>
      <c r="G28" s="49"/>
      <c r="H28" s="49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45"/>
  <sheetViews>
    <sheetView topLeftCell="A19" zoomScaleNormal="100" workbookViewId="0">
      <selection activeCell="H45" sqref="H4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9.7109375" customWidth="1"/>
    <col min="5" max="5" width="51.85546875" customWidth="1"/>
    <col min="6" max="6" width="24.28515625" style="74" customWidth="1"/>
    <col min="7" max="8" width="24.28515625" customWidth="1"/>
    <col min="9" max="9" width="15.7109375" customWidth="1"/>
    <col min="10" max="10" width="24.28515625" customWidth="1"/>
  </cols>
  <sheetData>
    <row r="1" spans="2:10" ht="18" x14ac:dyDescent="0.25">
      <c r="B1" s="3"/>
      <c r="C1" s="3"/>
      <c r="D1" s="3"/>
      <c r="E1" s="3"/>
      <c r="F1" s="70"/>
      <c r="G1" s="3"/>
      <c r="H1" s="3"/>
      <c r="I1" s="4"/>
      <c r="J1" s="4"/>
    </row>
    <row r="2" spans="2:10" ht="18" customHeight="1" x14ac:dyDescent="0.25">
      <c r="B2" s="80" t="s">
        <v>11</v>
      </c>
      <c r="C2" s="80"/>
      <c r="D2" s="80"/>
      <c r="E2" s="80"/>
      <c r="F2" s="80"/>
      <c r="G2" s="80"/>
      <c r="H2" s="80"/>
      <c r="I2" s="80"/>
      <c r="J2" s="27"/>
    </row>
    <row r="3" spans="2:10" ht="18" x14ac:dyDescent="0.25">
      <c r="B3" s="3"/>
      <c r="C3" s="3"/>
      <c r="D3" s="3"/>
      <c r="E3" s="3"/>
      <c r="F3" s="70"/>
      <c r="G3" s="3"/>
      <c r="H3" s="3"/>
      <c r="I3" s="4"/>
      <c r="J3" s="4"/>
    </row>
    <row r="4" spans="2:10" ht="15.75" x14ac:dyDescent="0.25">
      <c r="B4" s="112" t="s">
        <v>65</v>
      </c>
      <c r="C4" s="112"/>
      <c r="D4" s="112"/>
      <c r="E4" s="112"/>
      <c r="F4" s="112"/>
      <c r="G4" s="112"/>
      <c r="H4" s="112"/>
      <c r="I4" s="112"/>
    </row>
    <row r="5" spans="2:10" ht="18" x14ac:dyDescent="0.25">
      <c r="B5" s="3"/>
      <c r="C5" s="3"/>
      <c r="D5" s="3"/>
      <c r="E5" s="3"/>
      <c r="F5" s="70"/>
      <c r="G5" s="3"/>
      <c r="H5" s="3"/>
      <c r="I5" s="4"/>
    </row>
    <row r="6" spans="2:10" ht="38.25" x14ac:dyDescent="0.25">
      <c r="B6" s="84" t="s">
        <v>8</v>
      </c>
      <c r="C6" s="85"/>
      <c r="D6" s="85"/>
      <c r="E6" s="86"/>
      <c r="F6" s="41" t="s">
        <v>122</v>
      </c>
      <c r="G6" s="41" t="s">
        <v>123</v>
      </c>
      <c r="H6" s="41" t="s">
        <v>125</v>
      </c>
      <c r="I6" s="41" t="s">
        <v>57</v>
      </c>
    </row>
    <row r="7" spans="2:10" s="46" customFormat="1" ht="11.25" x14ac:dyDescent="0.2">
      <c r="B7" s="81">
        <v>1</v>
      </c>
      <c r="C7" s="82"/>
      <c r="D7" s="82"/>
      <c r="E7" s="83"/>
      <c r="F7" s="71">
        <v>2</v>
      </c>
      <c r="G7" s="43">
        <v>3</v>
      </c>
      <c r="H7" s="43">
        <v>4</v>
      </c>
      <c r="I7" s="43" t="s">
        <v>50</v>
      </c>
    </row>
    <row r="8" spans="2:10" ht="25.5" customHeight="1" x14ac:dyDescent="0.25">
      <c r="B8" s="113">
        <v>49059</v>
      </c>
      <c r="C8" s="114"/>
      <c r="D8" s="115"/>
      <c r="E8" s="68" t="s">
        <v>111</v>
      </c>
      <c r="F8" s="79">
        <f>SUM(F13+F41)</f>
        <v>944170</v>
      </c>
      <c r="G8" s="79">
        <f>SUM(G13+G41)</f>
        <v>944170</v>
      </c>
      <c r="H8" s="79">
        <f>SUM(H13+H41)</f>
        <v>336222.95</v>
      </c>
      <c r="I8" s="65">
        <f t="shared" ref="I8:I11" si="0">SUM(H8/G8*100)</f>
        <v>35.610425029390896</v>
      </c>
    </row>
    <row r="9" spans="2:10" ht="18" customHeight="1" x14ac:dyDescent="0.25">
      <c r="B9" s="109">
        <v>33</v>
      </c>
      <c r="C9" s="110"/>
      <c r="D9" s="111"/>
      <c r="E9" s="47" t="s">
        <v>115</v>
      </c>
      <c r="F9" s="76">
        <f>SUM(F13+F41)</f>
        <v>944170</v>
      </c>
      <c r="G9" s="76">
        <f>SUM(G13+G41)</f>
        <v>944170</v>
      </c>
      <c r="H9" s="76">
        <f>SUM(H13+H41)</f>
        <v>336222.95</v>
      </c>
      <c r="I9" s="59">
        <f t="shared" si="0"/>
        <v>35.610425029390896</v>
      </c>
    </row>
    <row r="10" spans="2:10" ht="19.5" customHeight="1" x14ac:dyDescent="0.25">
      <c r="B10" s="109">
        <v>3301</v>
      </c>
      <c r="C10" s="110"/>
      <c r="D10" s="111"/>
      <c r="E10" s="47" t="s">
        <v>114</v>
      </c>
      <c r="F10" s="76">
        <f>SUM(F13+F41)</f>
        <v>944170</v>
      </c>
      <c r="G10" s="76">
        <f>SUM(G13+G41)</f>
        <v>944170</v>
      </c>
      <c r="H10" s="76">
        <f>SUM(H13+H41)</f>
        <v>336222.95</v>
      </c>
      <c r="I10" s="59">
        <f t="shared" si="0"/>
        <v>35.610425029390896</v>
      </c>
    </row>
    <row r="11" spans="2:10" ht="15.75" customHeight="1" x14ac:dyDescent="0.25">
      <c r="B11" s="109" t="s">
        <v>113</v>
      </c>
      <c r="C11" s="110"/>
      <c r="D11" s="111"/>
      <c r="E11" s="50" t="s">
        <v>116</v>
      </c>
      <c r="F11" s="76">
        <f>SUM(F13+F41)</f>
        <v>944170</v>
      </c>
      <c r="G11" s="76">
        <f>SUM(G13+G41)</f>
        <v>944170</v>
      </c>
      <c r="H11" s="76">
        <f>SUM(H13+H41)</f>
        <v>336222.95</v>
      </c>
      <c r="I11" s="59">
        <f t="shared" si="0"/>
        <v>35.610425029390896</v>
      </c>
    </row>
    <row r="12" spans="2:10" ht="16.5" customHeight="1" x14ac:dyDescent="0.25">
      <c r="B12" s="109">
        <v>43</v>
      </c>
      <c r="C12" s="110"/>
      <c r="D12" s="111"/>
      <c r="E12" s="50" t="s">
        <v>112</v>
      </c>
      <c r="F12" s="76">
        <f>SUM(F13+F41)</f>
        <v>944170</v>
      </c>
      <c r="G12" s="76">
        <f>SUM(G13+G41)</f>
        <v>944170</v>
      </c>
      <c r="H12" s="76">
        <f>SUM(H13+H41)</f>
        <v>336222.95</v>
      </c>
      <c r="I12" s="59">
        <f>SUM(H12/G12*100)</f>
        <v>35.610425029390896</v>
      </c>
    </row>
    <row r="13" spans="2:10" ht="19.5" customHeight="1" x14ac:dyDescent="0.25">
      <c r="B13" s="10">
        <v>3</v>
      </c>
      <c r="C13" s="10"/>
      <c r="D13" s="10"/>
      <c r="E13" s="10" t="s">
        <v>4</v>
      </c>
      <c r="F13" s="75">
        <f>SUM(F14+F18+F39)</f>
        <v>923670</v>
      </c>
      <c r="G13" s="75">
        <f>SUM(G14+G18+G39)</f>
        <v>923670</v>
      </c>
      <c r="H13" s="75">
        <f>SUM(H14+H18+H39)</f>
        <v>333520</v>
      </c>
      <c r="I13" s="65">
        <f>SUM(H13/G13*100)</f>
        <v>36.108133857329996</v>
      </c>
    </row>
    <row r="14" spans="2:10" x14ac:dyDescent="0.25">
      <c r="B14" s="10"/>
      <c r="C14" s="10">
        <v>31</v>
      </c>
      <c r="D14" s="10"/>
      <c r="E14" s="10" t="s">
        <v>5</v>
      </c>
      <c r="F14" s="75">
        <v>724300</v>
      </c>
      <c r="G14" s="65">
        <v>724300</v>
      </c>
      <c r="H14" s="65">
        <v>260658.23</v>
      </c>
      <c r="I14" s="65">
        <f>SUM(H14/G14*100)</f>
        <v>35.987605964379405</v>
      </c>
    </row>
    <row r="15" spans="2:10" x14ac:dyDescent="0.25">
      <c r="B15" s="10"/>
      <c r="C15" s="14"/>
      <c r="D15" s="14">
        <v>3111</v>
      </c>
      <c r="E15" s="14" t="s">
        <v>36</v>
      </c>
      <c r="F15" s="69"/>
      <c r="G15" s="59"/>
      <c r="H15" s="59">
        <v>216700</v>
      </c>
      <c r="I15" s="59"/>
    </row>
    <row r="16" spans="2:10" x14ac:dyDescent="0.25">
      <c r="B16" s="10"/>
      <c r="C16" s="14"/>
      <c r="D16" s="14">
        <v>3121</v>
      </c>
      <c r="E16" s="14" t="s">
        <v>75</v>
      </c>
      <c r="F16" s="69"/>
      <c r="G16" s="59"/>
      <c r="H16" s="59">
        <v>7869.92</v>
      </c>
      <c r="I16" s="59"/>
    </row>
    <row r="17" spans="2:9" x14ac:dyDescent="0.25">
      <c r="B17" s="10"/>
      <c r="C17" s="14"/>
      <c r="D17" s="14">
        <v>3132</v>
      </c>
      <c r="E17" s="14" t="s">
        <v>77</v>
      </c>
      <c r="F17" s="69"/>
      <c r="G17" s="59"/>
      <c r="H17" s="59">
        <v>36088.31</v>
      </c>
      <c r="I17" s="59"/>
    </row>
    <row r="18" spans="2:9" x14ac:dyDescent="0.25">
      <c r="B18" s="10"/>
      <c r="C18" s="10">
        <v>32</v>
      </c>
      <c r="D18" s="10"/>
      <c r="E18" s="10" t="s">
        <v>13</v>
      </c>
      <c r="F18" s="75">
        <v>197370</v>
      </c>
      <c r="G18" s="65">
        <v>197370</v>
      </c>
      <c r="H18" s="65">
        <v>72534.289999999994</v>
      </c>
      <c r="I18" s="65">
        <f>SUM(H18/G18*100)</f>
        <v>36.750412930029889</v>
      </c>
    </row>
    <row r="19" spans="2:9" x14ac:dyDescent="0.25">
      <c r="B19" s="10"/>
      <c r="C19" s="14"/>
      <c r="D19" s="14">
        <v>3211</v>
      </c>
      <c r="E19" s="14" t="s">
        <v>38</v>
      </c>
      <c r="F19" s="69"/>
      <c r="G19" s="59"/>
      <c r="H19" s="59">
        <v>4535.4399999999996</v>
      </c>
      <c r="I19" s="59"/>
    </row>
    <row r="20" spans="2:9" ht="16.5" customHeight="1" x14ac:dyDescent="0.25">
      <c r="B20" s="10"/>
      <c r="C20" s="14"/>
      <c r="D20" s="14">
        <v>3212</v>
      </c>
      <c r="E20" s="14" t="s">
        <v>78</v>
      </c>
      <c r="F20" s="69"/>
      <c r="G20" s="59"/>
      <c r="H20" s="59">
        <v>5054</v>
      </c>
      <c r="I20" s="59"/>
    </row>
    <row r="21" spans="2:9" x14ac:dyDescent="0.25">
      <c r="B21" s="10"/>
      <c r="C21" s="14"/>
      <c r="D21" s="14">
        <v>3213</v>
      </c>
      <c r="E21" s="14" t="s">
        <v>79</v>
      </c>
      <c r="F21" s="69"/>
      <c r="G21" s="59"/>
      <c r="H21" s="59">
        <v>2892.25</v>
      </c>
      <c r="I21" s="59"/>
    </row>
    <row r="22" spans="2:9" x14ac:dyDescent="0.25">
      <c r="B22" s="10"/>
      <c r="C22" s="14"/>
      <c r="D22" s="14">
        <v>3221</v>
      </c>
      <c r="E22" s="14" t="s">
        <v>81</v>
      </c>
      <c r="F22" s="69"/>
      <c r="G22" s="59"/>
      <c r="H22" s="59">
        <v>3862.8</v>
      </c>
      <c r="I22" s="59"/>
    </row>
    <row r="23" spans="2:9" x14ac:dyDescent="0.25">
      <c r="B23" s="10"/>
      <c r="C23" s="14"/>
      <c r="D23" s="14">
        <v>3223</v>
      </c>
      <c r="E23" s="14" t="s">
        <v>82</v>
      </c>
      <c r="F23" s="69"/>
      <c r="G23" s="59"/>
      <c r="H23" s="59">
        <v>2788.78</v>
      </c>
      <c r="I23" s="59"/>
    </row>
    <row r="24" spans="2:9" x14ac:dyDescent="0.25">
      <c r="B24" s="10"/>
      <c r="C24" s="14"/>
      <c r="D24" s="14">
        <v>3224</v>
      </c>
      <c r="E24" s="14" t="s">
        <v>126</v>
      </c>
      <c r="F24" s="69"/>
      <c r="G24" s="59"/>
      <c r="H24" s="59">
        <v>127.5</v>
      </c>
      <c r="I24" s="59"/>
    </row>
    <row r="25" spans="2:9" x14ac:dyDescent="0.25">
      <c r="B25" s="10"/>
      <c r="C25" s="14"/>
      <c r="D25" s="14">
        <v>3225</v>
      </c>
      <c r="E25" s="14" t="s">
        <v>83</v>
      </c>
      <c r="F25" s="69"/>
      <c r="G25" s="59"/>
      <c r="H25" s="59">
        <v>3789.51</v>
      </c>
      <c r="I25" s="59"/>
    </row>
    <row r="26" spans="2:9" x14ac:dyDescent="0.25">
      <c r="B26" s="10"/>
      <c r="C26" s="14"/>
      <c r="D26" s="14">
        <v>3231</v>
      </c>
      <c r="E26" s="14" t="s">
        <v>85</v>
      </c>
      <c r="F26" s="69"/>
      <c r="G26" s="59"/>
      <c r="H26" s="59">
        <v>2890.14</v>
      </c>
      <c r="I26" s="59"/>
    </row>
    <row r="27" spans="2:9" x14ac:dyDescent="0.25">
      <c r="B27" s="10"/>
      <c r="C27" s="14"/>
      <c r="D27" s="14">
        <v>3232</v>
      </c>
      <c r="E27" s="14" t="s">
        <v>86</v>
      </c>
      <c r="F27" s="69"/>
      <c r="G27" s="59"/>
      <c r="H27" s="59">
        <v>439.21</v>
      </c>
      <c r="I27" s="59"/>
    </row>
    <row r="28" spans="2:9" x14ac:dyDescent="0.25">
      <c r="B28" s="10"/>
      <c r="C28" s="14"/>
      <c r="D28" s="14">
        <v>3234</v>
      </c>
      <c r="E28" s="14" t="s">
        <v>87</v>
      </c>
      <c r="F28" s="69"/>
      <c r="G28" s="59"/>
      <c r="H28" s="59">
        <v>3273.21</v>
      </c>
      <c r="I28" s="59"/>
    </row>
    <row r="29" spans="2:9" x14ac:dyDescent="0.25">
      <c r="B29" s="10"/>
      <c r="C29" s="14"/>
      <c r="D29" s="14">
        <v>3235</v>
      </c>
      <c r="E29" s="14" t="s">
        <v>88</v>
      </c>
      <c r="F29" s="73"/>
      <c r="G29" s="59"/>
      <c r="H29" s="59">
        <v>9288.5499999999993</v>
      </c>
      <c r="I29" s="59"/>
    </row>
    <row r="30" spans="2:9" x14ac:dyDescent="0.25">
      <c r="B30" s="10"/>
      <c r="C30" s="10"/>
      <c r="D30" s="14">
        <v>3236</v>
      </c>
      <c r="E30" s="14" t="s">
        <v>89</v>
      </c>
      <c r="F30" s="72"/>
      <c r="G30" s="59"/>
      <c r="H30" s="59">
        <v>13.82</v>
      </c>
      <c r="I30" s="59"/>
    </row>
    <row r="31" spans="2:9" x14ac:dyDescent="0.25">
      <c r="B31" s="10"/>
      <c r="C31" s="10"/>
      <c r="D31" s="14">
        <v>3237</v>
      </c>
      <c r="E31" s="14" t="s">
        <v>90</v>
      </c>
      <c r="F31" s="72"/>
      <c r="G31" s="59"/>
      <c r="H31" s="59">
        <v>11006.69</v>
      </c>
      <c r="I31" s="59"/>
    </row>
    <row r="32" spans="2:9" x14ac:dyDescent="0.25">
      <c r="B32" s="10"/>
      <c r="C32" s="10"/>
      <c r="D32" s="14">
        <v>3238</v>
      </c>
      <c r="E32" s="14" t="s">
        <v>91</v>
      </c>
      <c r="F32" s="72"/>
      <c r="G32" s="59"/>
      <c r="H32" s="59">
        <v>4128.76</v>
      </c>
      <c r="I32" s="59"/>
    </row>
    <row r="33" spans="2:9" x14ac:dyDescent="0.25">
      <c r="B33" s="10"/>
      <c r="C33" s="10"/>
      <c r="D33" s="14">
        <v>3239</v>
      </c>
      <c r="E33" s="14" t="s">
        <v>92</v>
      </c>
      <c r="F33" s="72"/>
      <c r="G33" s="59"/>
      <c r="H33" s="59">
        <v>10908.86</v>
      </c>
      <c r="I33" s="59"/>
    </row>
    <row r="34" spans="2:9" ht="23.25" customHeight="1" x14ac:dyDescent="0.25">
      <c r="B34" s="10"/>
      <c r="C34" s="10"/>
      <c r="D34" s="14">
        <v>3291</v>
      </c>
      <c r="E34" s="14" t="s">
        <v>117</v>
      </c>
      <c r="F34" s="72"/>
      <c r="G34" s="59"/>
      <c r="H34" s="59">
        <v>5991.03</v>
      </c>
      <c r="I34" s="59"/>
    </row>
    <row r="35" spans="2:9" x14ac:dyDescent="0.25">
      <c r="B35" s="10"/>
      <c r="C35" s="10"/>
      <c r="D35" s="14">
        <v>3292</v>
      </c>
      <c r="E35" s="14" t="s">
        <v>95</v>
      </c>
      <c r="F35" s="72"/>
      <c r="G35" s="59"/>
      <c r="H35" s="59">
        <v>0</v>
      </c>
      <c r="I35" s="59"/>
    </row>
    <row r="36" spans="2:9" x14ac:dyDescent="0.25">
      <c r="B36" s="10"/>
      <c r="C36" s="10"/>
      <c r="D36" s="14">
        <v>3293</v>
      </c>
      <c r="E36" s="14" t="s">
        <v>96</v>
      </c>
      <c r="F36" s="72"/>
      <c r="G36" s="59"/>
      <c r="H36" s="59">
        <v>15.36</v>
      </c>
      <c r="I36" s="59"/>
    </row>
    <row r="37" spans="2:9" x14ac:dyDescent="0.25">
      <c r="B37" s="10"/>
      <c r="C37" s="10"/>
      <c r="D37" s="14">
        <v>3295</v>
      </c>
      <c r="E37" s="14" t="s">
        <v>97</v>
      </c>
      <c r="F37" s="72"/>
      <c r="G37" s="59"/>
      <c r="H37" s="59">
        <v>63.72</v>
      </c>
      <c r="I37" s="59"/>
    </row>
    <row r="38" spans="2:9" x14ac:dyDescent="0.25">
      <c r="B38" s="10"/>
      <c r="C38" s="10"/>
      <c r="D38" s="14">
        <v>3299</v>
      </c>
      <c r="E38" s="14" t="s">
        <v>93</v>
      </c>
      <c r="F38" s="72"/>
      <c r="G38" s="59"/>
      <c r="H38" s="59">
        <v>1464.66</v>
      </c>
      <c r="I38" s="59"/>
    </row>
    <row r="39" spans="2:9" x14ac:dyDescent="0.25">
      <c r="B39" s="10"/>
      <c r="C39" s="10">
        <v>34</v>
      </c>
      <c r="D39" s="10"/>
      <c r="E39" s="10" t="s">
        <v>98</v>
      </c>
      <c r="F39" s="75">
        <v>2000</v>
      </c>
      <c r="G39" s="65">
        <v>2000</v>
      </c>
      <c r="H39" s="65">
        <f>SUM(H40)</f>
        <v>327.48</v>
      </c>
      <c r="I39" s="65">
        <f>SUM(H39/G39*100)</f>
        <v>16.373999999999999</v>
      </c>
    </row>
    <row r="40" spans="2:9" x14ac:dyDescent="0.25">
      <c r="B40" s="10"/>
      <c r="C40" s="10"/>
      <c r="D40" s="14">
        <v>3431</v>
      </c>
      <c r="E40" s="14" t="s">
        <v>100</v>
      </c>
      <c r="F40" s="75"/>
      <c r="G40" s="59"/>
      <c r="H40" s="59">
        <v>327.48</v>
      </c>
      <c r="I40" s="59"/>
    </row>
    <row r="41" spans="2:9" x14ac:dyDescent="0.25">
      <c r="B41" s="10">
        <v>4</v>
      </c>
      <c r="C41" s="10"/>
      <c r="D41" s="14"/>
      <c r="E41" s="10" t="s">
        <v>6</v>
      </c>
      <c r="F41" s="75">
        <f>SUM(F42+F44)</f>
        <v>20500</v>
      </c>
      <c r="G41" s="75">
        <f t="shared" ref="G41:H41" si="1">SUM(G42+G44)</f>
        <v>20500</v>
      </c>
      <c r="H41" s="75">
        <f t="shared" si="1"/>
        <v>2702.95</v>
      </c>
      <c r="I41" s="65">
        <f>SUM(H41/G41*100)</f>
        <v>13.185121951219511</v>
      </c>
    </row>
    <row r="42" spans="2:9" ht="21.75" customHeight="1" x14ac:dyDescent="0.25">
      <c r="B42" s="10"/>
      <c r="C42" s="10">
        <v>41</v>
      </c>
      <c r="D42" s="10"/>
      <c r="E42" s="10" t="s">
        <v>7</v>
      </c>
      <c r="F42" s="75">
        <v>5000</v>
      </c>
      <c r="G42" s="65">
        <v>5000</v>
      </c>
      <c r="H42" s="65">
        <f>SUM(H43)</f>
        <v>626</v>
      </c>
      <c r="I42" s="65">
        <f>SUM(H42/G42*100)</f>
        <v>12.520000000000001</v>
      </c>
    </row>
    <row r="43" spans="2:9" x14ac:dyDescent="0.25">
      <c r="B43" s="10"/>
      <c r="C43" s="10"/>
      <c r="D43" s="14">
        <v>4123</v>
      </c>
      <c r="E43" s="14" t="s">
        <v>102</v>
      </c>
      <c r="F43" s="75"/>
      <c r="G43" s="59"/>
      <c r="H43" s="59">
        <v>626</v>
      </c>
      <c r="I43" s="59"/>
    </row>
    <row r="44" spans="2:9" ht="18" customHeight="1" x14ac:dyDescent="0.25">
      <c r="B44" s="10"/>
      <c r="C44" s="10">
        <v>42</v>
      </c>
      <c r="D44" s="14"/>
      <c r="E44" s="10" t="s">
        <v>103</v>
      </c>
      <c r="F44" s="75">
        <v>15500</v>
      </c>
      <c r="G44" s="65">
        <v>15500</v>
      </c>
      <c r="H44" s="65">
        <v>2076.9499999999998</v>
      </c>
      <c r="I44" s="65">
        <f>SUM(H44/G44*100)</f>
        <v>13.399677419354838</v>
      </c>
    </row>
    <row r="45" spans="2:9" x14ac:dyDescent="0.25">
      <c r="B45" s="10"/>
      <c r="C45" s="10"/>
      <c r="D45" s="14">
        <v>4221</v>
      </c>
      <c r="E45" s="14" t="s">
        <v>105</v>
      </c>
      <c r="F45" s="75"/>
      <c r="G45" s="59"/>
      <c r="H45" s="59">
        <v>2076.9499999999998</v>
      </c>
      <c r="I45" s="59"/>
    </row>
  </sheetData>
  <mergeCells count="9">
    <mergeCell ref="B12:D12"/>
    <mergeCell ref="B4:I4"/>
    <mergeCell ref="B6:E6"/>
    <mergeCell ref="B7:E7"/>
    <mergeCell ref="B2:I2"/>
    <mergeCell ref="B11:D11"/>
    <mergeCell ref="B8:D8"/>
    <mergeCell ref="B10:D10"/>
    <mergeCell ref="B9:D9"/>
  </mergeCells>
  <pageMargins left="0.7" right="0.7" top="0.75" bottom="0.75" header="0.3" footer="0.3"/>
  <pageSetup paperSize="9" scale="66" orientation="landscape" r:id="rId1"/>
  <ignoredErrors>
    <ignoredError sqref="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SAŽETAK</vt:lpstr>
      <vt:lpstr>Sheet1</vt:lpstr>
      <vt:lpstr>Sheet2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Sheet3</vt:lpstr>
      <vt:lpstr>Sheet4</vt:lpstr>
      <vt:lpstr>' Račun prihoda i rashoda'!Print_Area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Cpr Rijeka</cp:lastModifiedBy>
  <cp:lastPrinted>2026-07-14T10:46:36Z</cp:lastPrinted>
  <dcterms:created xsi:type="dcterms:W3CDTF">2022-08-12T12:51:27Z</dcterms:created>
  <dcterms:modified xsi:type="dcterms:W3CDTF">2026-07-14T10:48:36Z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